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6-DICIPLINAFINANCIERA-0323\"/>
    </mc:Choice>
  </mc:AlternateContent>
  <bookViews>
    <workbookView xWindow="0" yWindow="0" windowWidth="25200" windowHeight="11580" firstSheet="1" activeTab="7"/>
  </bookViews>
  <sheets>
    <sheet name="Formato 1" sheetId="2" r:id="rId1"/>
    <sheet name="Formato 2" sheetId="3" r:id="rId2"/>
    <sheet name="Formato 3" sheetId="4" r:id="rId3"/>
    <sheet name="Hoja1" sheetId="16" r:id="rId4"/>
    <sheet name="Formato 4" sheetId="5" r:id="rId5"/>
    <sheet name="Formato 5" sheetId="6" r:id="rId6"/>
    <sheet name="Formato 6a" sheetId="7" r:id="rId7"/>
    <sheet name="Formato 6b" sheetId="8" r:id="rId8"/>
    <sheet name="Formato 6c" sheetId="9" r:id="rId9"/>
    <sheet name="Formato 6d" sheetId="10" r:id="rId10"/>
    <sheet name="7a" sheetId="11" state="hidden" r:id="rId11"/>
    <sheet name="7b" sheetId="12" state="hidden" r:id="rId12"/>
    <sheet name="7c" sheetId="13" state="hidden" r:id="rId13"/>
    <sheet name="7d" sheetId="14" state="hidden" r:id="rId14"/>
    <sheet name="F8_IEA" sheetId="15" state="hidden" r:id="rId15"/>
  </sheets>
  <externalReferences>
    <externalReference r:id="rId16"/>
  </externalReferences>
  <definedNames>
    <definedName name="ENTE_PUBLICO">'[1]Info General'!$C$6</definedName>
    <definedName name="_xlnm.Print_Titles" localSheetId="6">'Formato 6a'!$7:$8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9" i="5"/>
  <c r="C9" i="5"/>
  <c r="B9" i="5"/>
  <c r="C10" i="10" l="1"/>
  <c r="D10" i="10"/>
  <c r="E10" i="10"/>
  <c r="F10" i="10"/>
  <c r="G10" i="10"/>
  <c r="B10" i="10"/>
  <c r="C13" i="9"/>
  <c r="D13" i="9"/>
  <c r="E13" i="9"/>
  <c r="F13" i="9"/>
  <c r="G13" i="9"/>
  <c r="B13" i="9"/>
  <c r="C14" i="5"/>
  <c r="B14" i="5"/>
  <c r="A4" i="4"/>
  <c r="A4" i="3"/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E29" i="8" s="1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9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29" i="8" l="1"/>
  <c r="F79" i="2"/>
  <c r="F47" i="2"/>
  <c r="F59" i="2" s="1"/>
  <c r="F81" i="2" s="1"/>
  <c r="E79" i="2"/>
  <c r="E47" i="2"/>
  <c r="E59" i="2" s="1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G77" i="9" s="1"/>
  <c r="B29" i="8"/>
  <c r="D29" i="8"/>
  <c r="C29" i="8"/>
  <c r="G29" i="8"/>
  <c r="G123" i="7"/>
  <c r="B84" i="7"/>
  <c r="C84" i="7"/>
  <c r="C159" i="7" s="1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9" i="7"/>
  <c r="F9" i="7"/>
  <c r="F159" i="7" s="1"/>
  <c r="D9" i="7"/>
  <c r="C70" i="6"/>
  <c r="F70" i="6"/>
  <c r="G45" i="6"/>
  <c r="G65" i="6" s="1"/>
  <c r="G16" i="6"/>
  <c r="G41" i="6" s="1"/>
  <c r="G37" i="6"/>
  <c r="E77" i="9" l="1"/>
  <c r="E81" i="2"/>
  <c r="B77" i="9"/>
  <c r="F77" i="9"/>
  <c r="D159" i="7"/>
  <c r="G84" i="7"/>
  <c r="G159" i="7" s="1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<sst xmlns="http://schemas.openxmlformats.org/spreadsheetml/2006/main" count="823" uniqueCount="575">
  <si>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</si>
  <si>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</si>
  <si>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</si>
  <si>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</si>
  <si>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</si>
  <si>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</si>
  <si>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</si>
  <si>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</si>
  <si>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</si>
  <si>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</si>
  <si>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</si>
  <si>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</si>
  <si>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</si>
  <si>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</si>
  <si>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</si>
  <si>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</si>
  <si>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</si>
  <si>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</si>
  <si>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</si>
  <si>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</si>
  <si>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</si>
  <si>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</si>
  <si>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</si>
  <si>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</si>
  <si>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</si>
  <si>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</si>
  <si>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</si>
  <si>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</si>
  <si>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</si>
  <si>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</si>
  <si>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</si>
  <si>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</si>
  <si>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</si>
  <si>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</si>
  <si>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</si>
  <si>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</si>
  <si>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</si>
  <si>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</si>
  <si>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</si>
  <si>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</si>
  <si>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</si>
  <si>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</si>
  <si>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</si>
  <si>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</si>
  <si>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</si>
  <si>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</si>
  <si>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</si>
  <si>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</si>
  <si>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</si>
  <si>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</si>
  <si>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</si>
  <si>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</si>
  <si>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</si>
  <si>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</si>
  <si>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</si>
  <si>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</si>
  <si>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</si>
  <si>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</si>
  <si>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</si>
  <si>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</si>
  <si>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</si>
  <si>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</si>
  <si>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</si>
  <si>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</si>
  <si>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</si>
  <si>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</si>
  <si>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</si>
  <si>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</si>
  <si>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</si>
  <si>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</si>
  <si>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</si>
  <si>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</si>
  <si>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</si>
  <si>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</si>
  <si>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</si>
  <si>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</si>
  <si>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</si>
  <si>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</si>
  <si>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</si>
  <si>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</si>
  <si>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</si>
  <si>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</si>
  <si>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</si>
  <si>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</si>
  <si>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</si>
  <si>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</si>
  <si>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</si>
  <si>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</si>
  <si>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</si>
  <si>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</si>
  <si>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</si>
  <si>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</si>
  <si>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</si>
  <si>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</si>
  <si>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</si>
  <si>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</si>
  <si>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</si>
  <si>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</si>
  <si>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</si>
  <si>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</si>
  <si>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</si>
  <si>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</si>
  <si>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</si>
  <si>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</si>
  <si>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</si>
  <si>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</si>
  <si>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</si>
  <si>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</si>
  <si>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</si>
  <si>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</si>
  <si>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</si>
  <si>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</si>
  <si>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</si>
  <si>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</si>
  <si>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</si>
  <si>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</si>
  <si>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</si>
  <si>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</si>
  <si>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</si>
  <si>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</si>
  <si>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</si>
  <si>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</si>
  <si>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</si>
  <si>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</si>
  <si>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</si>
  <si>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</si>
  <si>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</si>
  <si>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</si>
  <si>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</si>
  <si>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</si>
  <si>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</si>
  <si>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</si>
  <si>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</si>
  <si>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</si>
  <si>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</si>
  <si>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</si>
  <si>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</si>
  <si>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</si>
  <si>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</si>
  <si>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</si>
  <si>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</si>
  <si>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</si>
  <si>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</si>
  <si>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</si>
  <si>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</si>
  <si>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</si>
  <si>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</si>
  <si>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</si>
  <si>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</si>
  <si>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</si>
  <si>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</si>
  <si>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</si>
  <si>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</si>
  <si>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</si>
  <si>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</si>
  <si>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</si>
  <si>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</si>
  <si>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</si>
  <si>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</si>
  <si>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</si>
  <si>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</si>
  <si>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</si>
  <si>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</si>
  <si>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</si>
  <si>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</si>
  <si>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</si>
  <si>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</si>
  <si>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</si>
  <si>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</si>
  <si>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</si>
  <si>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</si>
  <si>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</si>
  <si>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</si>
  <si>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</si>
  <si>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</si>
  <si>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</si>
  <si>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</si>
  <si>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</si>
  <si>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</si>
  <si>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</si>
  <si>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</si>
  <si>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</si>
  <si>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</si>
  <si>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</si>
  <si>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</si>
  <si>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</si>
  <si>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</si>
  <si>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</si>
  <si>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</si>
  <si>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</si>
  <si>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</si>
  <si>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</si>
  <si>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</si>
  <si>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</si>
  <si>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</si>
  <si>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</si>
  <si>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</si>
  <si>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</si>
  <si>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</si>
  <si>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</si>
  <si>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</si>
  <si>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</si>
  <si>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</si>
  <si>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</si>
  <si>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</si>
  <si>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</si>
  <si>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</si>
  <si>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</si>
  <si>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</si>
  <si>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</si>
  <si>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</si>
  <si>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</si>
  <si>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</si>
  <si>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</si>
  <si>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</si>
  <si>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</si>
  <si>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</si>
  <si>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</si>
  <si>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</si>
  <si>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</si>
  <si>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</si>
  <si>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</si>
  <si>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</si>
  <si>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</si>
  <si>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</si>
  <si>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</si>
  <si>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</si>
  <si>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</si>
  <si>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</si>
  <si>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</si>
  <si>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</si>
  <si>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</si>
  <si>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</si>
  <si>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</si>
  <si>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</si>
  <si>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</si>
  <si>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</si>
  <si>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</si>
  <si>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</si>
  <si>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</si>
  <si>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</si>
  <si>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</si>
  <si>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</si>
  <si>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</si>
  <si>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</si>
  <si>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</si>
  <si>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</si>
  <si>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</si>
  <si>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</si>
  <si>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</si>
  <si>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</si>
  <si>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</si>
  <si>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</si>
  <si>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</si>
  <si>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</si>
  <si>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</si>
  <si>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</si>
  <si>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</si>
  <si>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</si>
  <si>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</si>
  <si>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</si>
  <si>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</si>
  <si>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</si>
  <si>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</si>
  <si>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</si>
  <si>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</si>
  <si>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</si>
  <si>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</si>
  <si>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</si>
  <si>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</si>
  <si>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</si>
  <si>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</si>
  <si>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</si>
  <si>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</si>
  <si>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</si>
  <si>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</si>
  <si>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</si>
  <si>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</si>
  <si>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</si>
  <si>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</si>
  <si>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</si>
  <si>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</si>
  <si>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</si>
  <si>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</si>
  <si>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</si>
  <si>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</si>
  <si>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</si>
  <si>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</si>
  <si>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</si>
  <si>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</si>
  <si>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</si>
  <si>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</si>
  <si>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</si>
  <si>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</si>
  <si>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</si>
  <si>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</si>
  <si>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</si>
  <si>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</si>
  <si>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</si>
  <si>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</si>
  <si>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</si>
  <si>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</si>
  <si>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</si>
  <si>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</si>
  <si>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</si>
  <si>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</si>
  <si>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</si>
  <si>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</si>
  <si>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</si>
  <si>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</si>
  <si>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</si>
  <si>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</si>
  <si>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</si>
  <si>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</si>
  <si>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</si>
  <si>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</si>
  <si>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</si>
  <si>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</si>
  <si>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</si>
  <si>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</si>
  <si>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</si>
  <si>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</si>
  <si>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</si>
  <si>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</si>
  <si>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</si>
  <si>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</si>
  <si>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</si>
  <si>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</si>
  <si>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</si>
  <si>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</si>
  <si>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</si>
  <si>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</si>
  <si>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</si>
  <si>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</si>
  <si>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</si>
  <si>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</si>
  <si>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</si>
  <si>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</si>
  <si>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</si>
  <si>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</si>
  <si>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</si>
  <si>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</si>
  <si>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</si>
  <si>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</si>
  <si>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</si>
  <si>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</si>
  <si>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</si>
  <si>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</si>
  <si>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</si>
  <si>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</si>
  <si>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</si>
  <si>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</si>
  <si>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</si>
  <si>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</si>
  <si>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</si>
  <si>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</si>
  <si>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</si>
  <si>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</si>
  <si>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</si>
  <si>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</si>
  <si>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</si>
  <si>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</si>
  <si>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</si>
  <si>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</si>
  <si>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</si>
  <si>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</si>
  <si>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</si>
  <si>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</si>
  <si>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</si>
  <si>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</si>
  <si>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</si>
  <si>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</si>
  <si>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</si>
  <si>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</si>
  <si>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</si>
  <si>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</si>
  <si>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</si>
  <si>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</si>
  <si>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</si>
  <si>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</si>
  <si>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</si>
  <si>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</si>
  <si>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</si>
  <si>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</si>
  <si>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</si>
  <si>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</si>
  <si>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</si>
  <si>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</si>
  <si>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</si>
  <si>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</si>
  <si>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</si>
  <si>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</si>
  <si>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</si>
  <si>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</si>
  <si>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</si>
  <si>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</si>
  <si>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</si>
  <si>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</si>
  <si>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</si>
  <si>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</si>
  <si>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</si>
  <si>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</si>
  <si>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</si>
  <si>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</si>
  <si>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</si>
  <si>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</si>
  <si>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</si>
  <si>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</si>
  <si>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</si>
  <si>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</si>
  <si>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</si>
  <si>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</si>
  <si>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</si>
  <si>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</si>
  <si>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</si>
  <si>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</si>
  <si>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</si>
  <si>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</si>
  <si>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</si>
  <si>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</si>
  <si>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</si>
  <si>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</si>
  <si>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</si>
  <si>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</si>
  <si>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</si>
  <si>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</si>
  <si>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</si>
  <si>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</si>
  <si>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</si>
  <si>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</si>
  <si>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</si>
  <si>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</si>
  <si>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</si>
  <si>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</si>
  <si>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</si>
  <si>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</si>
  <si>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</si>
  <si>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</si>
  <si>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</si>
  <si>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</si>
  <si>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</si>
  <si>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</si>
  <si>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</si>
  <si>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</si>
  <si>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</si>
  <si>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</si>
  <si>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</si>
  <si>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</si>
  <si>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</si>
  <si>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</si>
  <si>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</si>
  <si>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</si>
  <si>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</si>
  <si>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</si>
  <si>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</si>
  <si>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</si>
  <si>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</si>
  <si>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</si>
  <si>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</si>
  <si>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</si>
  <si>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</si>
  <si>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</si>
  <si>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</si>
  <si>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</si>
  <si>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</si>
  <si>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</si>
  <si>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</si>
  <si>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</si>
  <si>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</si>
  <si>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</si>
  <si>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</si>
  <si>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</si>
  <si>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</si>
  <si>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</si>
  <si>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</si>
  <si>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</si>
  <si>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</si>
  <si>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</si>
  <si>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</si>
  <si>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</si>
  <si>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</si>
  <si>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</si>
  <si>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</si>
  <si>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</si>
  <si>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</si>
  <si>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</si>
  <si>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</si>
  <si>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</si>
  <si>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</si>
  <si>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</si>
  <si>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</si>
  <si>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</si>
  <si>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</si>
  <si>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</si>
  <si>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</si>
  <si>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</si>
  <si>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</si>
  <si>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</si>
  <si>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</si>
  <si>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</si>
  <si>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</si>
  <si>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</si>
  <si>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</si>
  <si>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</si>
  <si>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</si>
  <si>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</si>
  <si>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</si>
  <si>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</si>
  <si>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</si>
  <si>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</si>
  <si>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</si>
  <si>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</si>
  <si>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</si>
  <si>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</si>
  <si>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</si>
  <si>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</si>
  <si>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</si>
  <si>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</si>
  <si>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</si>
  <si>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</si>
  <si>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</si>
  <si>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</si>
  <si>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</si>
  <si>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</si>
  <si>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</si>
  <si>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</si>
  <si>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</si>
  <si>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</si>
  <si>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</si>
  <si>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</si>
  <si>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</si>
  <si>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</si>
  <si>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</si>
  <si>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</si>
  <si>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</si>
  <si>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</si>
  <si>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</si>
  <si>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</si>
  <si>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</si>
  <si>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</si>
  <si>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</si>
  <si>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</si>
  <si>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</si>
  <si>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</si>
  <si>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</si>
  <si>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</si>
  <si>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</si>
  <si>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</si>
  <si>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</si>
  <si>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</si>
  <si>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</si>
  <si>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</si>
  <si>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</si>
  <si>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</si>
  <si>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</si>
  <si>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</si>
  <si>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</si>
  <si>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</si>
  <si>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</si>
  <si>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</si>
  <si>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</si>
  <si>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</si>
  <si>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</si>
  <si>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</si>
  <si>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INSTITUTO MUNICIPAL DE PLANEACION DE IRAPUATO GUANAJUATO</t>
  </si>
  <si>
    <t>Al 31 de Diciembre de 2022 y al 30 de Septiembre de 2023 (b)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</si>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</sst>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9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4"/>
    <cellStyle name="Normal" xfId="0" builtinId="0"/>
    <cellStyle name="Normal 2" xfId="3"/>
    <cellStyle name="Normal 2 2" xfId="2"/>
    <cellStyle name="Normal 2 3" xfId="6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co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5"/>
  <sheetViews>
    <sheetView showGridLines="0" zoomScale="70" zoomScaleNormal="70" workbookViewId="0">
      <selection activeCell="A14" sqref="A14"/>
    </sheetView>
  </sheetViews>
  <sheetFormatPr baseColWidth="10" defaultColWidth="11" defaultRowHeight="15" x14ac:dyDescent="0.25"/>
  <cols>
    <col min="1" max="1" width="96.42578125" customWidth="1"/>
    <col min="2" max="3" width="17.85546875" customWidth="1"/>
    <col min="4" max="4" width="98.7109375" bestFit="1" customWidth="1"/>
    <col min="5" max="5" width="19.7109375" customWidth="1"/>
    <col min="6" max="6" width="17.5703125" customWidth="1"/>
  </cols>
  <sheetData>
    <row r="1" spans="1:6" ht="40.9" customHeight="1" x14ac:dyDescent="0.25">
      <c r="A1" s="155" t="s">
        <v>0</v>
      </c>
      <c r="B1" s="156"/>
      <c r="C1" s="156"/>
      <c r="D1" s="156"/>
      <c r="E1" s="156"/>
      <c r="F1" s="157"/>
    </row>
    <row r="2" spans="1:6" ht="15" customHeight="1" x14ac:dyDescent="0.25">
      <c r="A2" s="114" t="s">
        <v>564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565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9">
        <f>SUM(B10:B16)</f>
        <v>1343418.38</v>
      </c>
      <c r="C9" s="49">
        <f>SUM(C10:C16)</f>
        <v>1132295.1100000001</v>
      </c>
      <c r="D9" s="48" t="s">
        <v>12</v>
      </c>
      <c r="E9" s="49">
        <f>SUM(E10:E18)</f>
        <v>156022.88999999998</v>
      </c>
      <c r="F9" s="49">
        <f>SUM(F10:F18)</f>
        <v>447008.56</v>
      </c>
    </row>
    <row r="10" spans="1:6" x14ac:dyDescent="0.25">
      <c r="A10" s="50" t="s">
        <v>13</v>
      </c>
      <c r="B10" s="146">
        <v>0</v>
      </c>
      <c r="C10" s="146">
        <v>0</v>
      </c>
      <c r="D10" s="50" t="s">
        <v>14</v>
      </c>
      <c r="E10" s="147">
        <v>98136.98</v>
      </c>
      <c r="F10" s="147">
        <v>115394.05</v>
      </c>
    </row>
    <row r="11" spans="1:6" x14ac:dyDescent="0.25">
      <c r="A11" s="50" t="s">
        <v>15</v>
      </c>
      <c r="B11" s="146">
        <v>1343418.38</v>
      </c>
      <c r="C11" s="146">
        <v>0</v>
      </c>
      <c r="D11" s="50" t="s">
        <v>16</v>
      </c>
      <c r="E11" s="147">
        <v>5015.67</v>
      </c>
      <c r="F11" s="147">
        <v>181072.91</v>
      </c>
    </row>
    <row r="12" spans="1:6" x14ac:dyDescent="0.25">
      <c r="A12" s="50" t="s">
        <v>17</v>
      </c>
      <c r="B12" s="146">
        <v>0</v>
      </c>
      <c r="C12" s="146">
        <v>1132295.1100000001</v>
      </c>
      <c r="D12" s="50" t="s">
        <v>18</v>
      </c>
      <c r="E12" s="147">
        <v>0</v>
      </c>
      <c r="F12" s="147">
        <v>0</v>
      </c>
    </row>
    <row r="13" spans="1:6" x14ac:dyDescent="0.25">
      <c r="A13" s="50" t="s">
        <v>19</v>
      </c>
      <c r="B13" s="146">
        <v>0</v>
      </c>
      <c r="C13" s="146">
        <v>0</v>
      </c>
      <c r="D13" s="50" t="s">
        <v>20</v>
      </c>
      <c r="E13" s="147">
        <v>0</v>
      </c>
      <c r="F13" s="147">
        <v>0</v>
      </c>
    </row>
    <row r="14" spans="1:6" x14ac:dyDescent="0.25">
      <c r="A14" s="50" t="s">
        <v>21</v>
      </c>
      <c r="B14" s="146">
        <v>0</v>
      </c>
      <c r="C14" s="146">
        <v>0</v>
      </c>
      <c r="D14" s="50" t="s">
        <v>22</v>
      </c>
      <c r="E14" s="147">
        <v>0</v>
      </c>
      <c r="F14" s="147">
        <v>0</v>
      </c>
    </row>
    <row r="15" spans="1:6" x14ac:dyDescent="0.25">
      <c r="A15" s="50" t="s">
        <v>23</v>
      </c>
      <c r="B15" s="146">
        <v>0</v>
      </c>
      <c r="C15" s="146">
        <v>0</v>
      </c>
      <c r="D15" s="50" t="s">
        <v>24</v>
      </c>
      <c r="E15" s="147">
        <v>0</v>
      </c>
      <c r="F15" s="147">
        <v>0</v>
      </c>
    </row>
    <row r="16" spans="1:6" x14ac:dyDescent="0.25">
      <c r="A16" s="50" t="s">
        <v>25</v>
      </c>
      <c r="B16" s="146">
        <v>0</v>
      </c>
      <c r="C16" s="146">
        <v>0</v>
      </c>
      <c r="D16" s="50" t="s">
        <v>26</v>
      </c>
      <c r="E16" s="147">
        <v>-95848.87</v>
      </c>
      <c r="F16" s="147">
        <v>1712.49</v>
      </c>
    </row>
    <row r="17" spans="1:6" x14ac:dyDescent="0.25">
      <c r="A17" s="48" t="s">
        <v>27</v>
      </c>
      <c r="B17" s="49">
        <f>SUM(B18:B24)</f>
        <v>45710.52</v>
      </c>
      <c r="C17" s="49">
        <f>SUM(C18:C24)</f>
        <v>44210.52</v>
      </c>
      <c r="D17" s="50" t="s">
        <v>28</v>
      </c>
      <c r="E17" s="147">
        <v>0</v>
      </c>
      <c r="F17" s="147">
        <v>0</v>
      </c>
    </row>
    <row r="18" spans="1:6" x14ac:dyDescent="0.25">
      <c r="A18" s="50" t="s">
        <v>29</v>
      </c>
      <c r="B18" s="49">
        <v>0</v>
      </c>
      <c r="C18" s="49">
        <v>0</v>
      </c>
      <c r="D18" s="50" t="s">
        <v>30</v>
      </c>
      <c r="E18" s="147">
        <v>148719.10999999999</v>
      </c>
      <c r="F18" s="147">
        <v>148829.10999999999</v>
      </c>
    </row>
    <row r="19" spans="1:6" x14ac:dyDescent="0.25">
      <c r="A19" s="50" t="s">
        <v>31</v>
      </c>
      <c r="B19" s="148">
        <v>44210</v>
      </c>
      <c r="C19" s="148">
        <v>44210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148">
        <v>0</v>
      </c>
      <c r="C20" s="148">
        <v>0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148">
        <v>0</v>
      </c>
      <c r="C21" s="148">
        <v>0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148">
        <v>1500</v>
      </c>
      <c r="C22" s="148">
        <v>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49">
        <v>0</v>
      </c>
      <c r="C23" s="49">
        <v>0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49">
        <v>0.52</v>
      </c>
      <c r="C24" s="49">
        <v>0.52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9">
        <f>SUM(B26:B30)</f>
        <v>0</v>
      </c>
      <c r="C25" s="49">
        <f>SUM(C26:C30)</f>
        <v>0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49">
        <v>0</v>
      </c>
      <c r="C26" s="49">
        <v>0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49">
        <v>0</v>
      </c>
      <c r="C27" s="49">
        <v>0</v>
      </c>
      <c r="D27" s="48" t="s">
        <v>48</v>
      </c>
      <c r="E27" s="49">
        <f>SUM(E28:E30)</f>
        <v>0</v>
      </c>
      <c r="F27" s="49">
        <f>SUM(F28:F30)</f>
        <v>0</v>
      </c>
    </row>
    <row r="28" spans="1:6" x14ac:dyDescent="0.25">
      <c r="A28" s="50" t="s">
        <v>49</v>
      </c>
      <c r="B28" s="49">
        <v>0</v>
      </c>
      <c r="C28" s="49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49">
        <v>0</v>
      </c>
      <c r="C29" s="49">
        <v>0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49">
        <v>0</v>
      </c>
      <c r="C30" s="49">
        <v>0</v>
      </c>
      <c r="D30" s="50" t="s">
        <v>54</v>
      </c>
      <c r="E30" s="49">
        <v>0</v>
      </c>
      <c r="F30" s="49">
        <v>0</v>
      </c>
    </row>
    <row r="31" spans="1:6" x14ac:dyDescent="0.25">
      <c r="A31" s="48" t="s">
        <v>55</v>
      </c>
      <c r="B31" s="49">
        <f>SUM(B32:B36)</f>
        <v>0</v>
      </c>
      <c r="C31" s="49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49">
        <v>0</v>
      </c>
      <c r="C32" s="49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49">
        <v>0</v>
      </c>
      <c r="C33" s="49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49">
        <v>0</v>
      </c>
      <c r="C34" s="49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49">
        <v>0</v>
      </c>
      <c r="C35" s="49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49">
        <v>0</v>
      </c>
      <c r="C36" s="49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9">
        <v>0</v>
      </c>
      <c r="C37" s="49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9">
        <f>SUM(B39:B40)</f>
        <v>0</v>
      </c>
      <c r="C38" s="49">
        <f>SUM(C39:C40)</f>
        <v>0</v>
      </c>
      <c r="D38" s="48" t="s">
        <v>70</v>
      </c>
      <c r="E38" s="49">
        <f>SUM(E39:E41)</f>
        <v>279758.78000000003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9">
        <f>SUM(B42:B45)</f>
        <v>0</v>
      </c>
      <c r="C41" s="49">
        <f>SUM(C42:C45)</f>
        <v>0</v>
      </c>
      <c r="D41" s="50" t="s">
        <v>76</v>
      </c>
      <c r="E41" s="143">
        <v>279758.78000000003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9">
        <f>SUM(E43:E45)</f>
        <v>0</v>
      </c>
      <c r="F42" s="49">
        <f>SUM(F43:F45)</f>
        <v>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49">
        <v>0</v>
      </c>
      <c r="F43" s="49">
        <v>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1389128.9</v>
      </c>
      <c r="C47" s="4">
        <f>C9+C17+C25+C31+C37+C38+C41</f>
        <v>1176505.6300000001</v>
      </c>
      <c r="D47" s="2" t="s">
        <v>86</v>
      </c>
      <c r="E47" s="4">
        <f>E9+E19+E23+E26+E27+E31+E38+E42</f>
        <v>435781.67000000004</v>
      </c>
      <c r="F47" s="4">
        <f>F9+F19+F23+F26+F27+F31+F38+F42</f>
        <v>447008.56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49">
        <v>0</v>
      </c>
      <c r="C50" s="49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49">
        <v>0</v>
      </c>
      <c r="C51" s="49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145">
        <v>4327639.1900000004</v>
      </c>
      <c r="C52" s="145">
        <v>4327639.1900000004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145">
        <v>1555389.32</v>
      </c>
      <c r="C53" s="145">
        <v>1543203.32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145">
        <v>-4764317.71</v>
      </c>
      <c r="C54" s="145">
        <v>-4764317.71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49">
        <v>0</v>
      </c>
      <c r="C55" s="49">
        <v>0</v>
      </c>
      <c r="D55" s="52" t="s">
        <v>100</v>
      </c>
      <c r="E55" s="49">
        <v>0</v>
      </c>
      <c r="F55" s="49">
        <v>0</v>
      </c>
    </row>
    <row r="56" spans="1:6" x14ac:dyDescent="0.25">
      <c r="A56" s="48" t="s">
        <v>101</v>
      </c>
      <c r="B56" s="49">
        <v>0</v>
      </c>
      <c r="C56" s="49">
        <v>0</v>
      </c>
      <c r="D56" s="47"/>
      <c r="E56" s="51"/>
      <c r="F56" s="51"/>
    </row>
    <row r="57" spans="1:6" x14ac:dyDescent="0.25">
      <c r="A57" s="48" t="s">
        <v>102</v>
      </c>
      <c r="B57" s="49">
        <v>0</v>
      </c>
      <c r="C57" s="49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8" t="s">
        <v>104</v>
      </c>
      <c r="B58" s="49">
        <v>0</v>
      </c>
      <c r="C58" s="49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435781.67000000004</v>
      </c>
      <c r="F59" s="4">
        <f>F47+F57</f>
        <v>447008.56</v>
      </c>
    </row>
    <row r="60" spans="1:6" x14ac:dyDescent="0.25">
      <c r="A60" s="3" t="s">
        <v>106</v>
      </c>
      <c r="B60" s="4">
        <f>SUM(B50:B58)</f>
        <v>1118710.8000000007</v>
      </c>
      <c r="C60" s="4">
        <f>SUM(C50:C58)</f>
        <v>1106524.8000000007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2507839.7000000007</v>
      </c>
      <c r="C62" s="4">
        <f>SUM(C47+C60)</f>
        <v>2283030.4300000006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9">
        <f>SUM(E64:E66)</f>
        <v>75000</v>
      </c>
      <c r="F63" s="49">
        <f>SUM(F64:F66)</f>
        <v>75000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144">
        <v>75000</v>
      </c>
      <c r="F65" s="147">
        <v>75000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9">
        <f>SUM(E69:E73)</f>
        <v>1997058.0299999998</v>
      </c>
      <c r="F68" s="49">
        <f>SUM(F69:F73)</f>
        <v>1761021.8699999999</v>
      </c>
    </row>
    <row r="69" spans="1:6" x14ac:dyDescent="0.25">
      <c r="A69" s="55"/>
      <c r="B69" s="47"/>
      <c r="C69" s="47"/>
      <c r="D69" s="48" t="s">
        <v>114</v>
      </c>
      <c r="E69" s="147">
        <v>931125.12</v>
      </c>
      <c r="F69" s="49">
        <v>577821.44999999995</v>
      </c>
    </row>
    <row r="70" spans="1:6" x14ac:dyDescent="0.25">
      <c r="A70" s="55"/>
      <c r="B70" s="47"/>
      <c r="C70" s="47"/>
      <c r="D70" s="48" t="s">
        <v>115</v>
      </c>
      <c r="E70" s="147">
        <v>1065932.9099999999</v>
      </c>
      <c r="F70" s="49">
        <v>1183200.42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2072058.0299999998</v>
      </c>
      <c r="F79" s="4">
        <f>F63+F68+F75</f>
        <v>1836021.8699999999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2507839.6999999997</v>
      </c>
      <c r="F81" s="4">
        <f>F59+F79</f>
        <v>2283030.4299999997</v>
      </c>
    </row>
    <row r="82" spans="1:6" x14ac:dyDescent="0.25">
      <c r="A82" s="56"/>
      <c r="B82" s="57"/>
      <c r="C82" s="57"/>
      <c r="D82" s="57"/>
      <c r="E82" s="58"/>
      <c r="F82" s="58"/>
    </row>
    <row r="84" spans="1:6" x14ac:dyDescent="0.25">
      <c r="A84" s="158" t="s">
        <v>571</v>
      </c>
      <c r="B84" s="158"/>
      <c r="C84" s="159" t="s">
        <v>572</v>
      </c>
      <c r="D84" s="159"/>
      <c r="E84" s="159"/>
      <c r="F84" s="159"/>
    </row>
    <row r="85" spans="1:6" x14ac:dyDescent="0.25">
      <c r="A85" s="160" t="s">
        <v>573</v>
      </c>
      <c r="B85" s="160"/>
      <c r="C85" s="160" t="s">
        <v>574</v>
      </c>
      <c r="D85" s="160"/>
      <c r="E85" s="160"/>
      <c r="F85" s="160"/>
    </row>
  </sheetData>
  <mergeCells count="5">
    <mergeCell ref="A1:F1"/>
    <mergeCell ref="A84:B84"/>
    <mergeCell ref="C84:F84"/>
    <mergeCell ref="A85:B85"/>
    <mergeCell ref="C85:F8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rintOptions horizontalCentered="1"/>
  <pageMargins left="0.70866141732283461" right="0.70866141732283461" top="0.74803149606299213" bottom="0.74803149606299213" header="0.31496062992125984" footer="0.31496062992125984"/>
  <pageSetup scale="39" orientation="landscape" horizontalDpi="1200" verticalDpi="1200" r:id="rId1"/>
  <ignoredErrors>
    <ignoredError sqref="B9:C9 E9:F9 B48:C51 E19:F40 E42:F64 F41 E66:F68 E71:F81 B55:C62 B25:C46 B17:C1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zoomScale="64" zoomScaleNormal="70" workbookViewId="0">
      <selection activeCell="G35" sqref="A1:G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437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438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165" t="s">
        <v>439</v>
      </c>
      <c r="B7" s="168" t="s">
        <v>304</v>
      </c>
      <c r="C7" s="168"/>
      <c r="D7" s="168"/>
      <c r="E7" s="168"/>
      <c r="F7" s="168"/>
      <c r="G7" s="168" t="s">
        <v>305</v>
      </c>
    </row>
    <row r="8" spans="1:7" ht="30" x14ac:dyDescent="0.25">
      <c r="A8" s="166"/>
      <c r="B8" s="7" t="s">
        <v>306</v>
      </c>
      <c r="C8" s="34" t="s">
        <v>402</v>
      </c>
      <c r="D8" s="34" t="s">
        <v>237</v>
      </c>
      <c r="E8" s="34" t="s">
        <v>192</v>
      </c>
      <c r="F8" s="34" t="s">
        <v>209</v>
      </c>
      <c r="G8" s="178"/>
    </row>
    <row r="9" spans="1:7" ht="15.75" customHeight="1" x14ac:dyDescent="0.25">
      <c r="A9" s="27" t="s">
        <v>440</v>
      </c>
      <c r="B9" s="123">
        <f>SUM(B10,B11,B12,B15,B16,B19)</f>
        <v>5455459.9199999999</v>
      </c>
      <c r="C9" s="123">
        <f t="shared" ref="C9:G9" si="0">SUM(C10,C11,C12,C15,C16,C19)</f>
        <v>0</v>
      </c>
      <c r="D9" s="123">
        <f t="shared" si="0"/>
        <v>5455459.9199999999</v>
      </c>
      <c r="E9" s="123">
        <f t="shared" si="0"/>
        <v>3627909.23</v>
      </c>
      <c r="F9" s="123">
        <f t="shared" si="0"/>
        <v>3589497.53</v>
      </c>
      <c r="G9" s="123">
        <f t="shared" si="0"/>
        <v>1827550.69</v>
      </c>
    </row>
    <row r="10" spans="1:7" x14ac:dyDescent="0.25">
      <c r="A10" s="60" t="s">
        <v>441</v>
      </c>
      <c r="B10" s="77">
        <f>+'Formato 6a'!B10</f>
        <v>5455459.9199999999</v>
      </c>
      <c r="C10" s="77">
        <f>+'Formato 6a'!C10</f>
        <v>0</v>
      </c>
      <c r="D10" s="77">
        <f>+'Formato 6a'!D10</f>
        <v>5455459.9199999999</v>
      </c>
      <c r="E10" s="77">
        <f>+'Formato 6a'!E10</f>
        <v>3627909.23</v>
      </c>
      <c r="F10" s="77">
        <f>+'Formato 6a'!F10</f>
        <v>3589497.53</v>
      </c>
      <c r="G10" s="77">
        <f>+'Formato 6a'!G10</f>
        <v>1827550.69</v>
      </c>
    </row>
    <row r="11" spans="1:7" ht="15.75" customHeight="1" x14ac:dyDescent="0.25">
      <c r="A11" s="60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443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444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445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446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447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450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451</v>
      </c>
      <c r="B21" s="37">
        <f>SUM(B22,B23,B24,B27,B28,B31)</f>
        <v>0</v>
      </c>
      <c r="C21" s="37">
        <f t="shared" ref="C21:F21" si="4">SUM(C22,C23,C24,C27,C28,C31)</f>
        <v>0</v>
      </c>
      <c r="D21" s="37">
        <f t="shared" si="4"/>
        <v>0</v>
      </c>
      <c r="E21" s="37">
        <f t="shared" si="4"/>
        <v>0</v>
      </c>
      <c r="F21" s="37">
        <f t="shared" si="4"/>
        <v>0</v>
      </c>
      <c r="G21" s="37">
        <f>SUM(G22,G23,G24,G27,G28,G31)</f>
        <v>0</v>
      </c>
    </row>
    <row r="22" spans="1:7" x14ac:dyDescent="0.25">
      <c r="A22" s="60" t="s">
        <v>441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8">
        <f t="shared" ref="G22:G31" si="5">D22-E22</f>
        <v>0</v>
      </c>
    </row>
    <row r="23" spans="1:7" x14ac:dyDescent="0.25">
      <c r="A23" s="60" t="s">
        <v>442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443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444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445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446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447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448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449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450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452</v>
      </c>
      <c r="B33" s="37">
        <f>B21+B9</f>
        <v>5455459.9199999999</v>
      </c>
      <c r="C33" s="37">
        <f t="shared" ref="C33:G33" si="8">C21+C9</f>
        <v>0</v>
      </c>
      <c r="D33" s="37">
        <f t="shared" si="8"/>
        <v>5455459.9199999999</v>
      </c>
      <c r="E33" s="37">
        <f t="shared" si="8"/>
        <v>3627909.23</v>
      </c>
      <c r="F33" s="37">
        <f t="shared" si="8"/>
        <v>3589497.53</v>
      </c>
      <c r="G33" s="37">
        <f t="shared" si="8"/>
        <v>1827550.69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horizontalDpi="1200" verticalDpi="1200" r:id="rId1"/>
  <ignoredErrors>
    <ignoredError sqref="B9:G9 B34:G34 B12:F30 B32:F33 B31:D31 F31 B11:G11" unlockedFormula="1"/>
    <ignoredError sqref="G12:G33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181" t="s">
        <v>453</v>
      </c>
      <c r="B1" s="181"/>
      <c r="C1" s="181"/>
      <c r="D1" s="181"/>
      <c r="E1" s="181"/>
      <c r="F1" s="181"/>
      <c r="G1" s="181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35" t="s">
        <v>454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455</v>
      </c>
      <c r="B5" s="136"/>
      <c r="C5" s="136"/>
      <c r="D5" s="136"/>
      <c r="E5" s="136"/>
      <c r="F5" s="136"/>
      <c r="G5" s="137"/>
    </row>
    <row r="6" spans="1:7" x14ac:dyDescent="0.25">
      <c r="A6" s="179" t="s">
        <v>456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83.25" customHeight="1" x14ac:dyDescent="0.25">
      <c r="A7" s="180"/>
      <c r="B7" s="72" t="s">
        <v>457</v>
      </c>
      <c r="C7" s="180"/>
      <c r="D7" s="180"/>
      <c r="E7" s="180"/>
      <c r="F7" s="180"/>
      <c r="G7" s="180"/>
    </row>
    <row r="8" spans="1:7" ht="30" x14ac:dyDescent="0.25">
      <c r="A8" s="73" t="s">
        <v>458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460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461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462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463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465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466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467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2" t="s">
        <v>472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473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455</v>
      </c>
      <c r="B5" s="118"/>
      <c r="C5" s="118"/>
      <c r="D5" s="118"/>
      <c r="E5" s="118"/>
      <c r="F5" s="118"/>
      <c r="G5" s="119"/>
    </row>
    <row r="6" spans="1:7" x14ac:dyDescent="0.25">
      <c r="A6" s="183" t="s">
        <v>474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57.75" customHeight="1" x14ac:dyDescent="0.25">
      <c r="A7" s="184"/>
      <c r="B7" s="39" t="s">
        <v>457</v>
      </c>
      <c r="C7" s="180"/>
      <c r="D7" s="180"/>
      <c r="E7" s="180"/>
      <c r="F7" s="180"/>
      <c r="G7" s="180"/>
    </row>
    <row r="8" spans="1:7" x14ac:dyDescent="0.25">
      <c r="A8" s="27" t="s">
        <v>475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476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477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478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480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481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482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484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476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477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478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479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480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481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482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484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487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2" t="s">
        <v>488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489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6" t="s">
        <v>456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f>+F5+1</f>
        <v>2022</v>
      </c>
    </row>
    <row r="6" spans="1:7" ht="32.25" x14ac:dyDescent="0.25">
      <c r="A6" s="169"/>
      <c r="B6" s="188"/>
      <c r="C6" s="188"/>
      <c r="D6" s="188"/>
      <c r="E6" s="188"/>
      <c r="F6" s="188"/>
      <c r="G6" s="39" t="s">
        <v>490</v>
      </c>
    </row>
    <row r="7" spans="1:7" x14ac:dyDescent="0.25">
      <c r="A7" s="64" t="s">
        <v>458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491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492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493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494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495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496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497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498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499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500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501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502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503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504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505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506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507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508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470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185" t="s">
        <v>511</v>
      </c>
      <c r="B39" s="185"/>
      <c r="C39" s="185"/>
      <c r="D39" s="185"/>
      <c r="E39" s="185"/>
      <c r="F39" s="185"/>
      <c r="G39" s="185"/>
    </row>
    <row r="40" spans="1:7" x14ac:dyDescent="0.25">
      <c r="A40" s="185" t="s">
        <v>512</v>
      </c>
      <c r="B40" s="185"/>
      <c r="C40" s="185"/>
      <c r="D40" s="185"/>
      <c r="E40" s="185"/>
      <c r="F40" s="185"/>
      <c r="G40" s="18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2" t="s">
        <v>513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514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9" t="s">
        <v>474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v>2022</v>
      </c>
    </row>
    <row r="6" spans="1:7" ht="48.75" customHeight="1" x14ac:dyDescent="0.25">
      <c r="A6" s="190"/>
      <c r="B6" s="188"/>
      <c r="C6" s="188"/>
      <c r="D6" s="188"/>
      <c r="E6" s="188"/>
      <c r="F6" s="188"/>
      <c r="G6" s="39" t="s">
        <v>515</v>
      </c>
    </row>
    <row r="7" spans="1:7" x14ac:dyDescent="0.25">
      <c r="A7" s="27" t="s">
        <v>475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476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477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479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480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481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482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483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484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476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477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478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479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480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481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482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486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484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516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185" t="s">
        <v>511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512</v>
      </c>
      <c r="B33" s="185"/>
      <c r="C33" s="185"/>
      <c r="D33" s="185"/>
      <c r="E33" s="185"/>
      <c r="F33" s="185"/>
      <c r="G33" s="18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191" t="s">
        <v>517</v>
      </c>
      <c r="B1" s="191"/>
      <c r="C1" s="191"/>
      <c r="D1" s="191"/>
      <c r="E1" s="191"/>
      <c r="F1" s="191"/>
    </row>
    <row r="2" spans="1:6" ht="20.100000000000001" customHeight="1" x14ac:dyDescent="0.25">
      <c r="A2" s="114" t="str">
        <f>'Formato 1'!A2</f>
        <v>INSTITUTO MUNICIPAL DE PLANEACION DE IRAPUATO GUANAJUATO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518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519</v>
      </c>
      <c r="C4" s="125" t="s">
        <v>520</v>
      </c>
      <c r="D4" s="125" t="s">
        <v>521</v>
      </c>
      <c r="E4" s="125" t="s">
        <v>522</v>
      </c>
      <c r="F4" s="125" t="s">
        <v>523</v>
      </c>
    </row>
    <row r="5" spans="1:6" ht="12.75" customHeight="1" x14ac:dyDescent="0.25">
      <c r="A5" s="19" t="s">
        <v>524</v>
      </c>
      <c r="B5" s="55"/>
      <c r="C5" s="55"/>
      <c r="D5" s="55"/>
      <c r="E5" s="55"/>
      <c r="F5" s="55"/>
    </row>
    <row r="6" spans="1:6" ht="30" x14ac:dyDescent="0.25">
      <c r="A6" s="61" t="s">
        <v>525</v>
      </c>
      <c r="B6" s="62"/>
      <c r="C6" s="62"/>
      <c r="D6" s="62"/>
      <c r="E6" s="62"/>
      <c r="F6" s="62"/>
    </row>
    <row r="7" spans="1:6" ht="15" x14ac:dyDescent="0.25">
      <c r="A7" s="61" t="s">
        <v>526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527</v>
      </c>
      <c r="B9" s="47"/>
      <c r="C9" s="47"/>
      <c r="D9" s="47"/>
      <c r="E9" s="47"/>
      <c r="F9" s="47"/>
    </row>
    <row r="10" spans="1:6" ht="15" x14ac:dyDescent="0.25">
      <c r="A10" s="61" t="s">
        <v>528</v>
      </c>
      <c r="B10" s="62"/>
      <c r="C10" s="62"/>
      <c r="D10" s="62"/>
      <c r="E10" s="62"/>
      <c r="F10" s="62"/>
    </row>
    <row r="11" spans="1:6" ht="15" x14ac:dyDescent="0.25">
      <c r="A11" s="83" t="s">
        <v>529</v>
      </c>
      <c r="B11" s="62"/>
      <c r="C11" s="62"/>
      <c r="D11" s="62"/>
      <c r="E11" s="62"/>
      <c r="F11" s="62"/>
    </row>
    <row r="12" spans="1:6" ht="15" x14ac:dyDescent="0.25">
      <c r="A12" s="83" t="s">
        <v>530</v>
      </c>
      <c r="B12" s="62"/>
      <c r="C12" s="62"/>
      <c r="D12" s="62"/>
      <c r="E12" s="62"/>
      <c r="F12" s="62"/>
    </row>
    <row r="13" spans="1:6" ht="15" x14ac:dyDescent="0.25">
      <c r="A13" s="83" t="s">
        <v>531</v>
      </c>
      <c r="B13" s="62"/>
      <c r="C13" s="62"/>
      <c r="D13" s="62"/>
      <c r="E13" s="62"/>
      <c r="F13" s="62"/>
    </row>
    <row r="14" spans="1:6" ht="15" x14ac:dyDescent="0.25">
      <c r="A14" s="61" t="s">
        <v>532</v>
      </c>
      <c r="B14" s="62"/>
      <c r="C14" s="62"/>
      <c r="D14" s="62"/>
      <c r="E14" s="62"/>
      <c r="F14" s="62"/>
    </row>
    <row r="15" spans="1:6" ht="15" x14ac:dyDescent="0.25">
      <c r="A15" s="83" t="s">
        <v>529</v>
      </c>
      <c r="B15" s="62"/>
      <c r="C15" s="62"/>
      <c r="D15" s="62"/>
      <c r="E15" s="62"/>
      <c r="F15" s="62"/>
    </row>
    <row r="16" spans="1:6" ht="15" x14ac:dyDescent="0.25">
      <c r="A16" s="83" t="s">
        <v>530</v>
      </c>
      <c r="B16" s="62"/>
      <c r="C16" s="62"/>
      <c r="D16" s="62"/>
      <c r="E16" s="62"/>
      <c r="F16" s="62"/>
    </row>
    <row r="17" spans="1:6" ht="15" x14ac:dyDescent="0.25">
      <c r="A17" s="83" t="s">
        <v>531</v>
      </c>
      <c r="B17" s="62"/>
      <c r="C17" s="62"/>
      <c r="D17" s="62"/>
      <c r="E17" s="62"/>
      <c r="F17" s="62"/>
    </row>
    <row r="18" spans="1:6" ht="15" x14ac:dyDescent="0.25">
      <c r="A18" s="61" t="s">
        <v>533</v>
      </c>
      <c r="B18" s="126"/>
      <c r="C18" s="62"/>
      <c r="D18" s="62"/>
      <c r="E18" s="62"/>
      <c r="F18" s="62"/>
    </row>
    <row r="19" spans="1:6" ht="15" x14ac:dyDescent="0.25">
      <c r="A19" s="61" t="s">
        <v>534</v>
      </c>
      <c r="B19" s="62"/>
      <c r="C19" s="62"/>
      <c r="D19" s="62"/>
      <c r="E19" s="62"/>
      <c r="F19" s="62"/>
    </row>
    <row r="20" spans="1:6" ht="30" x14ac:dyDescent="0.25">
      <c r="A20" s="61" t="s">
        <v>535</v>
      </c>
      <c r="B20" s="127"/>
      <c r="C20" s="127"/>
      <c r="D20" s="127"/>
      <c r="E20" s="127"/>
      <c r="F20" s="127"/>
    </row>
    <row r="21" spans="1:6" ht="30" x14ac:dyDescent="0.25">
      <c r="A21" s="61" t="s">
        <v>536</v>
      </c>
      <c r="B21" s="127"/>
      <c r="C21" s="127"/>
      <c r="D21" s="127"/>
      <c r="E21" s="127"/>
      <c r="F21" s="127"/>
    </row>
    <row r="22" spans="1:6" ht="30" x14ac:dyDescent="0.25">
      <c r="A22" s="61" t="s">
        <v>537</v>
      </c>
      <c r="B22" s="127"/>
      <c r="C22" s="127"/>
      <c r="D22" s="127"/>
      <c r="E22" s="127"/>
      <c r="F22" s="127"/>
    </row>
    <row r="23" spans="1:6" ht="15" x14ac:dyDescent="0.25">
      <c r="A23" s="61" t="s">
        <v>538</v>
      </c>
      <c r="B23" s="127"/>
      <c r="C23" s="127"/>
      <c r="D23" s="127"/>
      <c r="E23" s="127"/>
      <c r="F23" s="127"/>
    </row>
    <row r="24" spans="1:6" ht="15" x14ac:dyDescent="0.25">
      <c r="A24" s="61" t="s">
        <v>539</v>
      </c>
      <c r="B24" s="128"/>
      <c r="C24" s="62"/>
      <c r="D24" s="62"/>
      <c r="E24" s="62"/>
      <c r="F24" s="62"/>
    </row>
    <row r="25" spans="1:6" ht="15" x14ac:dyDescent="0.25">
      <c r="A25" s="61" t="s">
        <v>540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541</v>
      </c>
      <c r="B27" s="47"/>
      <c r="C27" s="47"/>
      <c r="D27" s="47"/>
      <c r="E27" s="47"/>
      <c r="F27" s="47"/>
    </row>
    <row r="28" spans="1:6" ht="15" x14ac:dyDescent="0.25">
      <c r="A28" s="61" t="s">
        <v>542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543</v>
      </c>
      <c r="B30" s="47"/>
      <c r="C30" s="47"/>
      <c r="D30" s="47"/>
      <c r="E30" s="47"/>
      <c r="F30" s="47"/>
    </row>
    <row r="31" spans="1:6" ht="15" x14ac:dyDescent="0.25">
      <c r="A31" s="61" t="s">
        <v>528</v>
      </c>
      <c r="B31" s="62"/>
      <c r="C31" s="62"/>
      <c r="D31" s="62"/>
      <c r="E31" s="62"/>
      <c r="F31" s="62"/>
    </row>
    <row r="32" spans="1:6" ht="15" x14ac:dyDescent="0.25">
      <c r="A32" s="61" t="s">
        <v>532</v>
      </c>
      <c r="B32" s="62"/>
      <c r="C32" s="62"/>
      <c r="D32" s="62"/>
      <c r="E32" s="62"/>
      <c r="F32" s="62"/>
    </row>
    <row r="33" spans="1:6" ht="15" x14ac:dyDescent="0.25">
      <c r="A33" s="61" t="s">
        <v>544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545</v>
      </c>
      <c r="B35" s="47"/>
      <c r="C35" s="47"/>
      <c r="D35" s="47"/>
      <c r="E35" s="47"/>
      <c r="F35" s="47"/>
    </row>
    <row r="36" spans="1:6" ht="15" x14ac:dyDescent="0.25">
      <c r="A36" s="61" t="s">
        <v>546</v>
      </c>
      <c r="B36" s="62"/>
      <c r="C36" s="62"/>
      <c r="D36" s="62"/>
      <c r="E36" s="62"/>
      <c r="F36" s="62"/>
    </row>
    <row r="37" spans="1:6" ht="15" x14ac:dyDescent="0.25">
      <c r="A37" s="61" t="s">
        <v>547</v>
      </c>
      <c r="B37" s="62"/>
      <c r="C37" s="62"/>
      <c r="D37" s="62"/>
      <c r="E37" s="62"/>
      <c r="F37" s="62"/>
    </row>
    <row r="38" spans="1:6" ht="15" x14ac:dyDescent="0.25">
      <c r="A38" s="61" t="s">
        <v>548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549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550</v>
      </c>
      <c r="B42" s="47"/>
      <c r="C42" s="47"/>
      <c r="D42" s="47"/>
      <c r="E42" s="47"/>
      <c r="F42" s="47"/>
    </row>
    <row r="43" spans="1:6" ht="15" x14ac:dyDescent="0.25">
      <c r="A43" s="61" t="s">
        <v>551</v>
      </c>
      <c r="B43" s="62"/>
      <c r="C43" s="62"/>
      <c r="D43" s="62"/>
      <c r="E43" s="62"/>
      <c r="F43" s="62"/>
    </row>
    <row r="44" spans="1:6" ht="15" x14ac:dyDescent="0.25">
      <c r="A44" s="61" t="s">
        <v>552</v>
      </c>
      <c r="B44" s="62"/>
      <c r="C44" s="62"/>
      <c r="D44" s="62"/>
      <c r="E44" s="62"/>
      <c r="F44" s="62"/>
    </row>
    <row r="45" spans="1:6" ht="15" x14ac:dyDescent="0.25">
      <c r="A45" s="61" t="s">
        <v>553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554</v>
      </c>
      <c r="B47" s="47"/>
      <c r="C47" s="47"/>
      <c r="D47" s="47"/>
      <c r="E47" s="47"/>
      <c r="F47" s="47"/>
    </row>
    <row r="48" spans="1:6" ht="15" x14ac:dyDescent="0.25">
      <c r="A48" s="61" t="s">
        <v>552</v>
      </c>
      <c r="B48" s="127"/>
      <c r="C48" s="127"/>
      <c r="D48" s="127"/>
      <c r="E48" s="127"/>
      <c r="F48" s="127"/>
    </row>
    <row r="49" spans="1:6" ht="15" x14ac:dyDescent="0.25">
      <c r="A49" s="61" t="s">
        <v>553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555</v>
      </c>
      <c r="B51" s="47"/>
      <c r="C51" s="47"/>
      <c r="D51" s="47"/>
      <c r="E51" s="47"/>
      <c r="F51" s="47"/>
    </row>
    <row r="52" spans="1:6" ht="15" x14ac:dyDescent="0.25">
      <c r="A52" s="61" t="s">
        <v>552</v>
      </c>
      <c r="B52" s="62"/>
      <c r="C52" s="62"/>
      <c r="D52" s="62"/>
      <c r="E52" s="62"/>
      <c r="F52" s="62"/>
    </row>
    <row r="53" spans="1:6" ht="15" x14ac:dyDescent="0.25">
      <c r="A53" s="61" t="s">
        <v>553</v>
      </c>
      <c r="B53" s="62"/>
      <c r="C53" s="62"/>
      <c r="D53" s="62"/>
      <c r="E53" s="62"/>
      <c r="F53" s="62"/>
    </row>
    <row r="54" spans="1:6" ht="15" x14ac:dyDescent="0.25">
      <c r="A54" s="61" t="s">
        <v>556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557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552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553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558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559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560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561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562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563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5"/>
  <sheetViews>
    <sheetView showGridLines="0" zoomScale="94" zoomScaleNormal="110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55" t="s">
        <v>124</v>
      </c>
      <c r="B1" s="156"/>
      <c r="C1" s="156"/>
      <c r="D1" s="156"/>
      <c r="E1" s="156"/>
      <c r="F1" s="156"/>
      <c r="G1" s="156"/>
      <c r="H1" s="157"/>
    </row>
    <row r="2" spans="1:8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4">
        <v>447008.56</v>
      </c>
      <c r="C18" s="112"/>
      <c r="D18" s="112"/>
      <c r="E18" s="112"/>
      <c r="F18" s="4">
        <v>435781.67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447008.56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435781.67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161" t="s">
        <v>154</v>
      </c>
      <c r="B33" s="161"/>
      <c r="C33" s="161"/>
      <c r="D33" s="161"/>
      <c r="E33" s="161"/>
      <c r="F33" s="161"/>
      <c r="G33" s="161"/>
      <c r="H33" s="161"/>
    </row>
    <row r="34" spans="1:8" ht="14.45" customHeight="1" x14ac:dyDescent="0.25">
      <c r="A34" s="161"/>
      <c r="B34" s="161"/>
      <c r="C34" s="161"/>
      <c r="D34" s="161"/>
      <c r="E34" s="161"/>
      <c r="F34" s="161"/>
      <c r="G34" s="161"/>
      <c r="H34" s="161"/>
    </row>
    <row r="35" spans="1:8" ht="14.45" customHeight="1" x14ac:dyDescent="0.25">
      <c r="A35" s="161"/>
      <c r="B35" s="161"/>
      <c r="C35" s="161"/>
      <c r="D35" s="161"/>
      <c r="E35" s="161"/>
      <c r="F35" s="161"/>
      <c r="G35" s="161"/>
      <c r="H35" s="161"/>
    </row>
    <row r="36" spans="1:8" ht="14.45" customHeight="1" x14ac:dyDescent="0.25">
      <c r="A36" s="161"/>
      <c r="B36" s="161"/>
      <c r="C36" s="161"/>
      <c r="D36" s="161"/>
      <c r="E36" s="161"/>
      <c r="F36" s="161"/>
      <c r="G36" s="161"/>
      <c r="H36" s="161"/>
    </row>
    <row r="37" spans="1:8" ht="14.45" customHeight="1" x14ac:dyDescent="0.25">
      <c r="A37" s="161"/>
      <c r="B37" s="161"/>
      <c r="C37" s="161"/>
      <c r="D37" s="161"/>
      <c r="E37" s="161"/>
      <c r="F37" s="161"/>
      <c r="G37" s="161"/>
      <c r="H37" s="161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scale="65" orientation="landscape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"/>
  <sheetViews>
    <sheetView showGridLines="0" zoomScale="66" zoomScaleNormal="70" workbookViewId="0">
      <selection activeCell="K24" sqref="A1:K24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2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orientation="landscape" horizontalDpi="1200" verticalDpi="1200" r:id="rId1"/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zoomScale="67" zoomScaleNormal="53" workbookViewId="0">
      <selection activeCell="D75" sqref="A1:D7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2" t="s">
        <v>189</v>
      </c>
      <c r="B1" s="163"/>
      <c r="C1" s="163"/>
      <c r="D1" s="164"/>
    </row>
    <row r="2" spans="1:4" x14ac:dyDescent="0.25">
      <c r="A2" s="114" t="str">
        <f>'Formato 1'!A2</f>
        <v>INSTITUTO MUNICIPAL DE PLANEACION DE IRAPUATO GUANAJUATO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Al 31 de Diciembre de 2022 y al 30 de Septiembre de 2023 (b)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7100000</v>
      </c>
      <c r="C8" s="15">
        <f>SUM(C9:C11)</f>
        <v>5362037.43</v>
      </c>
      <c r="D8" s="15">
        <f>SUM(D9:D11)</f>
        <v>5362037.43</v>
      </c>
    </row>
    <row r="9" spans="1:4" x14ac:dyDescent="0.25">
      <c r="A9" s="60" t="s">
        <v>195</v>
      </c>
      <c r="B9" s="97">
        <f>+'Formato 5'!B34</f>
        <v>7100000</v>
      </c>
      <c r="C9" s="97">
        <f>+'Formato 5'!F34</f>
        <v>5362037.43</v>
      </c>
      <c r="D9" s="97">
        <f>+C9</f>
        <v>5362037.43</v>
      </c>
    </row>
    <row r="10" spans="1:4" x14ac:dyDescent="0.25">
      <c r="A10" s="60" t="s">
        <v>196</v>
      </c>
      <c r="B10" s="97">
        <v>0</v>
      </c>
      <c r="C10" s="97">
        <v>0</v>
      </c>
      <c r="D10" s="97">
        <v>0</v>
      </c>
    </row>
    <row r="11" spans="1:4" x14ac:dyDescent="0.25">
      <c r="A11" s="60" t="s">
        <v>197</v>
      </c>
      <c r="B11" s="97">
        <f>B44</f>
        <v>0</v>
      </c>
      <c r="C11" s="97">
        <f>C44</f>
        <v>0</v>
      </c>
      <c r="D11" s="97">
        <f>D44</f>
        <v>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7100000</v>
      </c>
      <c r="C13" s="15">
        <f>C14+C15</f>
        <v>4443098.3099999996</v>
      </c>
      <c r="D13" s="15">
        <f>D14+D15</f>
        <v>4404594.6499999994</v>
      </c>
    </row>
    <row r="14" spans="1:4" x14ac:dyDescent="0.25">
      <c r="A14" s="60" t="s">
        <v>199</v>
      </c>
      <c r="B14" s="97">
        <f>+'Formato 6a'!B9</f>
        <v>7100000</v>
      </c>
      <c r="C14" s="97">
        <f>+'Formato 6a'!E9</f>
        <v>4443098.3099999996</v>
      </c>
      <c r="D14" s="97">
        <f>+'Formato 6a'!F9</f>
        <v>4404594.6499999994</v>
      </c>
    </row>
    <row r="15" spans="1:4" x14ac:dyDescent="0.25">
      <c r="A15" s="60" t="s">
        <v>200</v>
      </c>
      <c r="B15" s="97">
        <v>0</v>
      </c>
      <c r="C15" s="97">
        <v>0</v>
      </c>
      <c r="D15" s="97">
        <v>0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60" t="s">
        <v>202</v>
      </c>
      <c r="B18" s="17">
        <v>0</v>
      </c>
      <c r="C18" s="49">
        <v>0</v>
      </c>
      <c r="D18" s="49">
        <v>0</v>
      </c>
    </row>
    <row r="19" spans="1:4" x14ac:dyDescent="0.25">
      <c r="A19" s="60" t="s">
        <v>203</v>
      </c>
      <c r="B19" s="17">
        <v>0</v>
      </c>
      <c r="C19" s="49">
        <v>0</v>
      </c>
      <c r="D19" s="49">
        <v>0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918939.12000000011</v>
      </c>
      <c r="D21" s="15">
        <f>D8-D13+D17</f>
        <v>957442.78000000026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918939.12000000011</v>
      </c>
      <c r="D23" s="15">
        <f>D21-D11</f>
        <v>957442.78000000026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918939.12000000011</v>
      </c>
      <c r="D25" s="15">
        <f>D23-D17</f>
        <v>957442.78000000026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918939.12000000011</v>
      </c>
      <c r="D33" s="4">
        <f>D25+D29</f>
        <v>957442.78000000026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60" t="s">
        <v>216</v>
      </c>
      <c r="B38" s="49">
        <v>0</v>
      </c>
      <c r="C38" s="49">
        <v>0</v>
      </c>
      <c r="D38" s="49">
        <v>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7100000</v>
      </c>
      <c r="C48" s="99">
        <f>C9</f>
        <v>5362037.43</v>
      </c>
      <c r="D48" s="99">
        <f>D9</f>
        <v>5362037.43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7100000</v>
      </c>
      <c r="C53" s="49">
        <f>C14</f>
        <v>4443098.3099999996</v>
      </c>
      <c r="D53" s="49">
        <f>D14</f>
        <v>4404594.6499999994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0</v>
      </c>
      <c r="D55" s="49">
        <f>D18</f>
        <v>0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918939.12000000011</v>
      </c>
      <c r="D57" s="4">
        <f>D48+D49-D53+D55</f>
        <v>957442.78000000026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918939.12000000011</v>
      </c>
      <c r="D59" s="4">
        <f>D57-D49</f>
        <v>957442.78000000026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0</v>
      </c>
      <c r="C63" s="101">
        <f>C10</f>
        <v>0</v>
      </c>
      <c r="D63" s="101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0</v>
      </c>
      <c r="C68" s="97">
        <f>C15</f>
        <v>0</v>
      </c>
      <c r="D68" s="97">
        <f>D15</f>
        <v>0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0</v>
      </c>
      <c r="D70" s="97">
        <f>D19</f>
        <v>0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scale="54" orientation="portrait" horizontalDpi="1200" verticalDpi="1200" r:id="rId1"/>
  <ignoredErrors>
    <ignoredError sqref="B8:D8 B29:D33 B37:D44 B48:D59 B63:D74 B15:D25 B10: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6"/>
  <sheetViews>
    <sheetView showGridLines="0" zoomScale="76" zoomScaleNormal="115" workbookViewId="0">
      <selection activeCell="G76" sqref="A1:G7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2" t="s">
        <v>230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Al 31 de Diciembre de 2022 y al 30 de Septiembre de 2023 (b)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165" t="s">
        <v>232</v>
      </c>
      <c r="B6" s="167" t="s">
        <v>233</v>
      </c>
      <c r="C6" s="167"/>
      <c r="D6" s="167"/>
      <c r="E6" s="167"/>
      <c r="F6" s="167"/>
      <c r="G6" s="167" t="s">
        <v>234</v>
      </c>
    </row>
    <row r="7" spans="1:7" ht="30" x14ac:dyDescent="0.25">
      <c r="A7" s="16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67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f>F9-B9</f>
        <v>0</v>
      </c>
    </row>
    <row r="10" spans="1:7" x14ac:dyDescent="0.25">
      <c r="A10" s="60" t="s">
        <v>241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f>F10-B10</f>
        <v>0</v>
      </c>
    </row>
    <row r="11" spans="1:7" x14ac:dyDescent="0.25">
      <c r="A11" s="60" t="s">
        <v>242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f t="shared" ref="G11:G15" si="0">F11-B11</f>
        <v>0</v>
      </c>
    </row>
    <row r="12" spans="1:7" x14ac:dyDescent="0.25">
      <c r="A12" s="60" t="s">
        <v>243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f t="shared" si="0"/>
        <v>0</v>
      </c>
    </row>
    <row r="13" spans="1:7" x14ac:dyDescent="0.25">
      <c r="A13" s="60" t="s">
        <v>244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f t="shared" si="0"/>
        <v>0</v>
      </c>
    </row>
    <row r="14" spans="1:7" x14ac:dyDescent="0.25">
      <c r="A14" s="60" t="s">
        <v>245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f t="shared" si="0"/>
        <v>0</v>
      </c>
    </row>
    <row r="15" spans="1:7" x14ac:dyDescent="0.25">
      <c r="A15" s="60" t="s">
        <v>246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f t="shared" si="0"/>
        <v>0</v>
      </c>
    </row>
    <row r="16" spans="1:7" x14ac:dyDescent="0.25">
      <c r="A16" s="95" t="s">
        <v>247</v>
      </c>
      <c r="B16" s="49">
        <f t="shared" ref="B16:G16" si="1">SUM(B17:B27)</f>
        <v>0</v>
      </c>
      <c r="C16" s="49">
        <f t="shared" si="1"/>
        <v>0</v>
      </c>
      <c r="D16" s="49">
        <f t="shared" si="1"/>
        <v>0</v>
      </c>
      <c r="E16" s="49">
        <f t="shared" si="1"/>
        <v>0</v>
      </c>
      <c r="F16" s="49">
        <f t="shared" si="1"/>
        <v>0</v>
      </c>
      <c r="G16" s="49">
        <f t="shared" si="1"/>
        <v>0</v>
      </c>
    </row>
    <row r="17" spans="1:7" x14ac:dyDescent="0.25">
      <c r="A17" s="80" t="s">
        <v>248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f>F17-B17</f>
        <v>0</v>
      </c>
    </row>
    <row r="18" spans="1:7" x14ac:dyDescent="0.25">
      <c r="A18" s="80" t="s">
        <v>249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:G27" si="2">F18-B18</f>
        <v>0</v>
      </c>
    </row>
    <row r="19" spans="1:7" x14ac:dyDescent="0.25">
      <c r="A19" s="80" t="s">
        <v>250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f t="shared" si="2"/>
        <v>0</v>
      </c>
    </row>
    <row r="20" spans="1:7" x14ac:dyDescent="0.25">
      <c r="A20" s="80" t="s">
        <v>251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f t="shared" si="2"/>
        <v>0</v>
      </c>
    </row>
    <row r="21" spans="1:7" x14ac:dyDescent="0.25">
      <c r="A21" s="80" t="s">
        <v>252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f t="shared" si="2"/>
        <v>0</v>
      </c>
    </row>
    <row r="22" spans="1:7" x14ac:dyDescent="0.25">
      <c r="A22" s="80" t="s">
        <v>253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f t="shared" si="2"/>
        <v>0</v>
      </c>
    </row>
    <row r="23" spans="1:7" x14ac:dyDescent="0.25">
      <c r="A23" s="80" t="s">
        <v>254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f t="shared" si="2"/>
        <v>0</v>
      </c>
    </row>
    <row r="24" spans="1:7" x14ac:dyDescent="0.25">
      <c r="A24" s="80" t="s">
        <v>255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f t="shared" si="2"/>
        <v>0</v>
      </c>
    </row>
    <row r="25" spans="1:7" x14ac:dyDescent="0.25">
      <c r="A25" s="80" t="s">
        <v>256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f t="shared" si="2"/>
        <v>0</v>
      </c>
    </row>
    <row r="26" spans="1:7" x14ac:dyDescent="0.25">
      <c r="A26" s="80" t="s">
        <v>257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f t="shared" si="2"/>
        <v>0</v>
      </c>
    </row>
    <row r="27" spans="1:7" x14ac:dyDescent="0.25">
      <c r="A27" s="80" t="s">
        <v>258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f t="shared" si="2"/>
        <v>0</v>
      </c>
    </row>
    <row r="28" spans="1:7" x14ac:dyDescent="0.25">
      <c r="A28" s="60" t="s">
        <v>259</v>
      </c>
      <c r="B28" s="49">
        <f t="shared" ref="B28:G28" si="3">SUM(B29:B33)</f>
        <v>0</v>
      </c>
      <c r="C28" s="49">
        <f t="shared" si="3"/>
        <v>0</v>
      </c>
      <c r="D28" s="49">
        <f t="shared" si="3"/>
        <v>0</v>
      </c>
      <c r="E28" s="49">
        <f t="shared" si="3"/>
        <v>0</v>
      </c>
      <c r="F28" s="49">
        <f t="shared" si="3"/>
        <v>0</v>
      </c>
      <c r="G28" s="49">
        <f t="shared" si="3"/>
        <v>0</v>
      </c>
    </row>
    <row r="29" spans="1:7" x14ac:dyDescent="0.25">
      <c r="A29" s="80" t="s">
        <v>260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f>F29-B29</f>
        <v>0</v>
      </c>
    </row>
    <row r="30" spans="1:7" x14ac:dyDescent="0.25">
      <c r="A30" s="80" t="s">
        <v>261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f t="shared" ref="G30:G33" si="4">F30-B30</f>
        <v>0</v>
      </c>
    </row>
    <row r="31" spans="1:7" x14ac:dyDescent="0.25">
      <c r="A31" s="80" t="s">
        <v>262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f t="shared" si="4"/>
        <v>0</v>
      </c>
    </row>
    <row r="32" spans="1:7" x14ac:dyDescent="0.25">
      <c r="A32" s="80" t="s">
        <v>263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f t="shared" si="4"/>
        <v>0</v>
      </c>
    </row>
    <row r="33" spans="1:7" ht="14.45" customHeight="1" x14ac:dyDescent="0.25">
      <c r="A33" s="80" t="s">
        <v>264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f t="shared" si="4"/>
        <v>0</v>
      </c>
    </row>
    <row r="34" spans="1:7" ht="14.45" customHeight="1" x14ac:dyDescent="0.25">
      <c r="A34" s="60" t="s">
        <v>265</v>
      </c>
      <c r="B34" s="154">
        <v>7100000</v>
      </c>
      <c r="C34" s="154">
        <v>0</v>
      </c>
      <c r="D34" s="153">
        <v>7100000</v>
      </c>
      <c r="E34" s="154">
        <v>5362037.43</v>
      </c>
      <c r="F34" s="154">
        <v>5362037.43</v>
      </c>
      <c r="G34" s="153">
        <v>-1737962.5700000003</v>
      </c>
    </row>
    <row r="35" spans="1:7" ht="14.45" customHeight="1" x14ac:dyDescent="0.25">
      <c r="A35" s="60" t="s">
        <v>266</v>
      </c>
      <c r="B35" s="49">
        <f t="shared" ref="B35:G35" si="5">B36</f>
        <v>0</v>
      </c>
      <c r="C35" s="49">
        <f t="shared" si="5"/>
        <v>0</v>
      </c>
      <c r="D35" s="49">
        <f t="shared" si="5"/>
        <v>0</v>
      </c>
      <c r="E35" s="49">
        <f t="shared" si="5"/>
        <v>0</v>
      </c>
      <c r="F35" s="49">
        <f t="shared" si="5"/>
        <v>0</v>
      </c>
      <c r="G35" s="49">
        <f t="shared" si="5"/>
        <v>0</v>
      </c>
    </row>
    <row r="36" spans="1:7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7" ht="14.45" customHeight="1" x14ac:dyDescent="0.25">
      <c r="A37" s="60" t="s">
        <v>268</v>
      </c>
      <c r="B37" s="49">
        <f t="shared" ref="B37:G37" si="6">B38+B39</f>
        <v>0</v>
      </c>
      <c r="C37" s="49">
        <f t="shared" si="6"/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7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7" x14ac:dyDescent="0.25">
      <c r="A40" s="47"/>
      <c r="B40" s="49"/>
      <c r="C40" s="49"/>
      <c r="D40" s="49"/>
      <c r="E40" s="49"/>
      <c r="F40" s="49"/>
      <c r="G40" s="49"/>
    </row>
    <row r="41" spans="1:7" x14ac:dyDescent="0.25">
      <c r="A41" s="3" t="s">
        <v>271</v>
      </c>
      <c r="B41" s="4">
        <f t="shared" ref="B41:G41" si="7">SUM(B9,B10,B11,B12,B13,B14,B15,B16,B28,B34,B35,B37)</f>
        <v>7100000</v>
      </c>
      <c r="C41" s="4">
        <f t="shared" si="7"/>
        <v>0</v>
      </c>
      <c r="D41" s="4">
        <f t="shared" si="7"/>
        <v>7100000</v>
      </c>
      <c r="E41" s="4">
        <f t="shared" si="7"/>
        <v>5362037.43</v>
      </c>
      <c r="F41" s="4">
        <f t="shared" si="7"/>
        <v>5362037.43</v>
      </c>
      <c r="G41" s="4">
        <f t="shared" si="7"/>
        <v>-1737962.5700000003</v>
      </c>
    </row>
    <row r="42" spans="1:7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0</v>
      </c>
    </row>
    <row r="43" spans="1:7" x14ac:dyDescent="0.25">
      <c r="A43" s="47"/>
      <c r="B43" s="51"/>
      <c r="C43" s="51"/>
      <c r="D43" s="51"/>
      <c r="E43" s="51"/>
      <c r="F43" s="51"/>
      <c r="G43" s="51"/>
    </row>
    <row r="44" spans="1:7" x14ac:dyDescent="0.25">
      <c r="A44" s="3" t="s">
        <v>273</v>
      </c>
      <c r="B44" s="51"/>
      <c r="C44" s="51"/>
      <c r="D44" s="51"/>
      <c r="E44" s="51"/>
      <c r="F44" s="51"/>
      <c r="G44" s="51"/>
    </row>
    <row r="45" spans="1:7" x14ac:dyDescent="0.25">
      <c r="A45" s="60" t="s">
        <v>274</v>
      </c>
      <c r="B45" s="49">
        <f t="shared" ref="B45:G45" si="8">SUM(B46:B53)</f>
        <v>0</v>
      </c>
      <c r="C45" s="49">
        <f t="shared" si="8"/>
        <v>0</v>
      </c>
      <c r="D45" s="49">
        <f t="shared" si="8"/>
        <v>0</v>
      </c>
      <c r="E45" s="49">
        <f t="shared" si="8"/>
        <v>0</v>
      </c>
      <c r="F45" s="49">
        <f t="shared" si="8"/>
        <v>0</v>
      </c>
      <c r="G45" s="49">
        <f t="shared" si="8"/>
        <v>0</v>
      </c>
    </row>
    <row r="46" spans="1:7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7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9">F47-B47</f>
        <v>0</v>
      </c>
    </row>
    <row r="48" spans="1:7" x14ac:dyDescent="0.25">
      <c r="A48" s="83" t="s">
        <v>277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f t="shared" si="9"/>
        <v>0</v>
      </c>
    </row>
    <row r="49" spans="1:7" ht="30" x14ac:dyDescent="0.25">
      <c r="A49" s="83" t="s">
        <v>278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f t="shared" si="9"/>
        <v>0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9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9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9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0">SUM(B55:B58)</f>
        <v>0</v>
      </c>
      <c r="C54" s="49">
        <f t="shared" si="10"/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1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1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1"/>
        <v>0</v>
      </c>
    </row>
    <row r="59" spans="1:7" x14ac:dyDescent="0.25">
      <c r="A59" s="60" t="s">
        <v>288</v>
      </c>
      <c r="B59" s="49">
        <f t="shared" ref="B59:G59" si="12">SUM(B60:B61)</f>
        <v>0</v>
      </c>
      <c r="C59" s="49">
        <f t="shared" si="12"/>
        <v>0</v>
      </c>
      <c r="D59" s="49">
        <f t="shared" si="12"/>
        <v>0</v>
      </c>
      <c r="E59" s="49">
        <f t="shared" si="12"/>
        <v>0</v>
      </c>
      <c r="F59" s="49">
        <f t="shared" si="12"/>
        <v>0</v>
      </c>
      <c r="G59" s="49">
        <f t="shared" si="12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3">F61-B61</f>
        <v>0</v>
      </c>
    </row>
    <row r="62" spans="1:7" x14ac:dyDescent="0.25">
      <c r="A62" s="60" t="s">
        <v>291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f t="shared" si="13"/>
        <v>0</v>
      </c>
    </row>
    <row r="63" spans="1:7" x14ac:dyDescent="0.25">
      <c r="A63" s="60" t="s">
        <v>292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f t="shared" si="13"/>
        <v>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60" t="s">
        <v>295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f>F68-B68</f>
        <v>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6">B41+B65+B67</f>
        <v>7100000</v>
      </c>
      <c r="C70" s="4">
        <f t="shared" si="16"/>
        <v>0</v>
      </c>
      <c r="D70" s="4">
        <f t="shared" si="16"/>
        <v>7100000</v>
      </c>
      <c r="E70" s="4">
        <f t="shared" si="16"/>
        <v>5362037.43</v>
      </c>
      <c r="F70" s="4">
        <f t="shared" si="16"/>
        <v>5362037.43</v>
      </c>
      <c r="G70" s="4">
        <f t="shared" si="16"/>
        <v>-1737962.5700000003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f>F73-B73</f>
        <v>0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3 G35:G37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0"/>
  <sheetViews>
    <sheetView showGridLines="0" zoomScale="85" zoomScaleNormal="85" workbookViewId="0">
      <selection activeCell="G161" sqref="A1:G16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301</v>
      </c>
      <c r="B1" s="163"/>
      <c r="C1" s="163"/>
      <c r="D1" s="163"/>
      <c r="E1" s="163"/>
      <c r="F1" s="163"/>
      <c r="G1" s="164"/>
    </row>
    <row r="2" spans="1:7" x14ac:dyDescent="0.25">
      <c r="A2" s="129" t="str">
        <f>'Formato 1'!A2</f>
        <v>INSTITUTO MUNICIPAL DE PLANEACION DE IRAPUATO GUANAJUATO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Al 31 de Diciembre de 2022 y al 30 de Septiembre de 2023 (b)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168" t="s">
        <v>6</v>
      </c>
      <c r="B7" s="168" t="s">
        <v>304</v>
      </c>
      <c r="C7" s="168"/>
      <c r="D7" s="168"/>
      <c r="E7" s="168"/>
      <c r="F7" s="168"/>
      <c r="G7" s="169" t="s">
        <v>305</v>
      </c>
    </row>
    <row r="8" spans="1:7" ht="30" x14ac:dyDescent="0.25">
      <c r="A8" s="16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68"/>
    </row>
    <row r="9" spans="1:7" x14ac:dyDescent="0.25">
      <c r="A9" s="28" t="s">
        <v>310</v>
      </c>
      <c r="B9" s="86">
        <f t="shared" ref="B9:G9" si="0">SUM(B10,B18,B28,B38,B48,B58,B62,B71,B75)</f>
        <v>7100000</v>
      </c>
      <c r="C9" s="86">
        <f t="shared" si="0"/>
        <v>0</v>
      </c>
      <c r="D9" s="86">
        <f t="shared" si="0"/>
        <v>7100000</v>
      </c>
      <c r="E9" s="86">
        <f t="shared" si="0"/>
        <v>4443098.3099999996</v>
      </c>
      <c r="F9" s="86">
        <f t="shared" si="0"/>
        <v>4404594.6499999994</v>
      </c>
      <c r="G9" s="86">
        <f t="shared" si="0"/>
        <v>2656901.69</v>
      </c>
    </row>
    <row r="10" spans="1:7" x14ac:dyDescent="0.25">
      <c r="A10" s="87" t="s">
        <v>311</v>
      </c>
      <c r="B10" s="149">
        <v>5455459.9199999999</v>
      </c>
      <c r="C10" s="149">
        <v>0</v>
      </c>
      <c r="D10" s="149">
        <v>5455459.9199999999</v>
      </c>
      <c r="E10" s="149">
        <v>3627909.23</v>
      </c>
      <c r="F10" s="149">
        <v>3589497.53</v>
      </c>
      <c r="G10" s="149">
        <v>1827550.69</v>
      </c>
    </row>
    <row r="11" spans="1:7" x14ac:dyDescent="0.25">
      <c r="A11" s="88" t="s">
        <v>312</v>
      </c>
      <c r="B11" s="150">
        <v>2872559.71</v>
      </c>
      <c r="C11" s="150">
        <v>0</v>
      </c>
      <c r="D11" s="149">
        <v>2872559.71</v>
      </c>
      <c r="E11" s="150">
        <v>2089850.68</v>
      </c>
      <c r="F11" s="150">
        <v>2089850.68</v>
      </c>
      <c r="G11" s="149">
        <v>782709.03</v>
      </c>
    </row>
    <row r="12" spans="1:7" x14ac:dyDescent="0.25">
      <c r="A12" s="88" t="s">
        <v>313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7" x14ac:dyDescent="0.25">
      <c r="A13" s="88" t="s">
        <v>314</v>
      </c>
      <c r="B13" s="150">
        <v>459698.15</v>
      </c>
      <c r="C13" s="150">
        <v>0</v>
      </c>
      <c r="D13" s="149">
        <v>459698.15</v>
      </c>
      <c r="E13" s="150">
        <v>307293.63</v>
      </c>
      <c r="F13" s="150">
        <v>268881.93</v>
      </c>
      <c r="G13" s="149">
        <v>152404.52000000002</v>
      </c>
    </row>
    <row r="14" spans="1:7" x14ac:dyDescent="0.25">
      <c r="A14" s="88" t="s">
        <v>315</v>
      </c>
      <c r="B14" s="150">
        <v>753541.29</v>
      </c>
      <c r="C14" s="150">
        <v>0</v>
      </c>
      <c r="D14" s="149">
        <v>753541.29</v>
      </c>
      <c r="E14" s="150">
        <v>586829.31999999995</v>
      </c>
      <c r="F14" s="150">
        <v>586829.31999999995</v>
      </c>
      <c r="G14" s="149">
        <v>166711.97000000009</v>
      </c>
    </row>
    <row r="15" spans="1:7" x14ac:dyDescent="0.25">
      <c r="A15" s="88" t="s">
        <v>316</v>
      </c>
      <c r="B15" s="150">
        <v>1369660.77</v>
      </c>
      <c r="C15" s="150">
        <v>0</v>
      </c>
      <c r="D15" s="149">
        <v>1369660.77</v>
      </c>
      <c r="E15" s="150">
        <v>643935.6</v>
      </c>
      <c r="F15" s="150">
        <v>643935.6</v>
      </c>
      <c r="G15" s="149">
        <v>725725.17</v>
      </c>
    </row>
    <row r="16" spans="1:7" x14ac:dyDescent="0.25">
      <c r="A16" s="88" t="s">
        <v>317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88" t="s">
        <v>318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 x14ac:dyDescent="0.25">
      <c r="A18" s="87" t="s">
        <v>319</v>
      </c>
      <c r="B18" s="149">
        <v>195819</v>
      </c>
      <c r="C18" s="149">
        <v>0</v>
      </c>
      <c r="D18" s="149">
        <v>195819</v>
      </c>
      <c r="E18" s="149">
        <v>85973.439999999988</v>
      </c>
      <c r="F18" s="149">
        <v>85881.48</v>
      </c>
      <c r="G18" s="149">
        <v>109845.56000000001</v>
      </c>
    </row>
    <row r="19" spans="1:7" x14ac:dyDescent="0.25">
      <c r="A19" s="88" t="s">
        <v>320</v>
      </c>
      <c r="B19" s="150">
        <v>65619</v>
      </c>
      <c r="C19" s="150">
        <v>0</v>
      </c>
      <c r="D19" s="149">
        <v>65619</v>
      </c>
      <c r="E19" s="150">
        <v>28781.89</v>
      </c>
      <c r="F19" s="150">
        <v>28781.89</v>
      </c>
      <c r="G19" s="149">
        <v>36837.11</v>
      </c>
    </row>
    <row r="20" spans="1:7" x14ac:dyDescent="0.25">
      <c r="A20" s="88" t="s">
        <v>321</v>
      </c>
      <c r="B20" s="150">
        <v>55000</v>
      </c>
      <c r="C20" s="150">
        <v>0</v>
      </c>
      <c r="D20" s="149">
        <v>55000</v>
      </c>
      <c r="E20" s="150">
        <v>15122.53</v>
      </c>
      <c r="F20" s="150">
        <v>15030.57</v>
      </c>
      <c r="G20" s="149">
        <v>39877.47</v>
      </c>
    </row>
    <row r="21" spans="1:7" x14ac:dyDescent="0.25">
      <c r="A21" s="88" t="s">
        <v>322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88" t="s">
        <v>323</v>
      </c>
      <c r="B22" s="149">
        <v>0</v>
      </c>
      <c r="C22" s="149">
        <v>0</v>
      </c>
      <c r="D22" s="149">
        <v>0</v>
      </c>
      <c r="E22" s="149">
        <v>0</v>
      </c>
      <c r="F22" s="149">
        <v>0</v>
      </c>
      <c r="G22" s="149">
        <v>0</v>
      </c>
    </row>
    <row r="23" spans="1:7" x14ac:dyDescent="0.25">
      <c r="A23" s="88" t="s">
        <v>324</v>
      </c>
      <c r="B23" s="150">
        <v>1200</v>
      </c>
      <c r="C23" s="150">
        <v>0</v>
      </c>
      <c r="D23" s="149">
        <v>1200</v>
      </c>
      <c r="E23" s="150">
        <v>39.5</v>
      </c>
      <c r="F23" s="150">
        <v>39.5</v>
      </c>
      <c r="G23" s="149">
        <v>1160.5</v>
      </c>
    </row>
    <row r="24" spans="1:7" x14ac:dyDescent="0.25">
      <c r="A24" s="88" t="s">
        <v>325</v>
      </c>
      <c r="B24" s="150">
        <v>49000</v>
      </c>
      <c r="C24" s="150">
        <v>0</v>
      </c>
      <c r="D24" s="149">
        <v>49000</v>
      </c>
      <c r="E24" s="150">
        <v>27322.62</v>
      </c>
      <c r="F24" s="150">
        <v>27322.62</v>
      </c>
      <c r="G24" s="149">
        <v>21677.38</v>
      </c>
    </row>
    <row r="25" spans="1:7" x14ac:dyDescent="0.25">
      <c r="A25" s="88" t="s">
        <v>326</v>
      </c>
      <c r="B25" s="149">
        <v>0</v>
      </c>
      <c r="C25" s="149">
        <v>0</v>
      </c>
      <c r="D25" s="149">
        <v>0</v>
      </c>
      <c r="E25" s="149">
        <v>0</v>
      </c>
      <c r="F25" s="149">
        <v>0</v>
      </c>
      <c r="G25" s="149">
        <v>0</v>
      </c>
    </row>
    <row r="26" spans="1:7" x14ac:dyDescent="0.25">
      <c r="A26" s="88" t="s">
        <v>327</v>
      </c>
      <c r="B26" s="149">
        <v>0</v>
      </c>
      <c r="C26" s="149">
        <v>0</v>
      </c>
      <c r="D26" s="149">
        <v>0</v>
      </c>
      <c r="E26" s="149">
        <v>0</v>
      </c>
      <c r="F26" s="149">
        <v>0</v>
      </c>
      <c r="G26" s="149">
        <v>0</v>
      </c>
    </row>
    <row r="27" spans="1:7" x14ac:dyDescent="0.25">
      <c r="A27" s="88" t="s">
        <v>328</v>
      </c>
      <c r="B27" s="150">
        <v>25000</v>
      </c>
      <c r="C27" s="150">
        <v>0</v>
      </c>
      <c r="D27" s="149">
        <v>25000</v>
      </c>
      <c r="E27" s="150">
        <v>14706.9</v>
      </c>
      <c r="F27" s="150">
        <v>14706.9</v>
      </c>
      <c r="G27" s="149">
        <v>10293.1</v>
      </c>
    </row>
    <row r="28" spans="1:7" x14ac:dyDescent="0.25">
      <c r="A28" s="87" t="s">
        <v>329</v>
      </c>
      <c r="B28" s="149">
        <v>1412221.08</v>
      </c>
      <c r="C28" s="149">
        <v>0</v>
      </c>
      <c r="D28" s="149">
        <v>1412221.08</v>
      </c>
      <c r="E28" s="149">
        <v>717029.64</v>
      </c>
      <c r="F28" s="149">
        <v>717029.64</v>
      </c>
      <c r="G28" s="149">
        <v>695191.44000000006</v>
      </c>
    </row>
    <row r="29" spans="1:7" x14ac:dyDescent="0.25">
      <c r="A29" s="88" t="s">
        <v>330</v>
      </c>
      <c r="B29" s="150">
        <v>423400</v>
      </c>
      <c r="C29" s="150">
        <v>0</v>
      </c>
      <c r="D29" s="149">
        <v>423400</v>
      </c>
      <c r="E29" s="150">
        <v>231019.29</v>
      </c>
      <c r="F29" s="150">
        <v>231019.29</v>
      </c>
      <c r="G29" s="149">
        <v>192380.71</v>
      </c>
    </row>
    <row r="30" spans="1:7" x14ac:dyDescent="0.25">
      <c r="A30" s="88" t="s">
        <v>331</v>
      </c>
      <c r="B30" s="150">
        <v>397738.08</v>
      </c>
      <c r="C30" s="150">
        <v>0</v>
      </c>
      <c r="D30" s="149">
        <v>397738.08</v>
      </c>
      <c r="E30" s="150">
        <v>280822.23</v>
      </c>
      <c r="F30" s="150">
        <v>280822.23</v>
      </c>
      <c r="G30" s="149">
        <v>116915.85000000003</v>
      </c>
    </row>
    <row r="31" spans="1:7" x14ac:dyDescent="0.25">
      <c r="A31" s="88" t="s">
        <v>332</v>
      </c>
      <c r="B31" s="150">
        <v>226620</v>
      </c>
      <c r="C31" s="150">
        <v>0</v>
      </c>
      <c r="D31" s="149">
        <v>226620</v>
      </c>
      <c r="E31" s="150">
        <v>5000</v>
      </c>
      <c r="F31" s="150">
        <v>5000</v>
      </c>
      <c r="G31" s="149">
        <v>221620</v>
      </c>
    </row>
    <row r="32" spans="1:7" x14ac:dyDescent="0.25">
      <c r="A32" s="88" t="s">
        <v>333</v>
      </c>
      <c r="B32" s="150">
        <v>43900</v>
      </c>
      <c r="C32" s="150">
        <v>0</v>
      </c>
      <c r="D32" s="149">
        <v>43900</v>
      </c>
      <c r="E32" s="150">
        <v>21175.33</v>
      </c>
      <c r="F32" s="150">
        <v>21175.33</v>
      </c>
      <c r="G32" s="149">
        <v>22724.67</v>
      </c>
    </row>
    <row r="33" spans="1:7" ht="14.45" customHeight="1" x14ac:dyDescent="0.25">
      <c r="A33" s="88" t="s">
        <v>334</v>
      </c>
      <c r="B33" s="150">
        <v>115000</v>
      </c>
      <c r="C33" s="150">
        <v>0</v>
      </c>
      <c r="D33" s="149">
        <v>115000</v>
      </c>
      <c r="E33" s="150">
        <v>59406.17</v>
      </c>
      <c r="F33" s="150">
        <v>59406.17</v>
      </c>
      <c r="G33" s="149">
        <v>55593.83</v>
      </c>
    </row>
    <row r="34" spans="1:7" ht="14.45" customHeight="1" x14ac:dyDescent="0.25">
      <c r="A34" s="88" t="s">
        <v>335</v>
      </c>
      <c r="B34" s="150">
        <v>2500</v>
      </c>
      <c r="C34" s="150">
        <v>0</v>
      </c>
      <c r="D34" s="149">
        <v>2500</v>
      </c>
      <c r="E34" s="150">
        <v>0</v>
      </c>
      <c r="F34" s="150">
        <v>0</v>
      </c>
      <c r="G34" s="149">
        <v>2500</v>
      </c>
    </row>
    <row r="35" spans="1:7" ht="14.45" customHeight="1" x14ac:dyDescent="0.25">
      <c r="A35" s="88" t="s">
        <v>336</v>
      </c>
      <c r="B35" s="150">
        <v>22100</v>
      </c>
      <c r="C35" s="150">
        <v>0</v>
      </c>
      <c r="D35" s="149">
        <v>22100</v>
      </c>
      <c r="E35" s="150">
        <v>3068.98</v>
      </c>
      <c r="F35" s="150">
        <v>3068.98</v>
      </c>
      <c r="G35" s="149">
        <v>19031.02</v>
      </c>
    </row>
    <row r="36" spans="1:7" ht="14.45" customHeight="1" x14ac:dyDescent="0.25">
      <c r="A36" s="88" t="s">
        <v>337</v>
      </c>
      <c r="B36" s="150">
        <v>8500</v>
      </c>
      <c r="C36" s="150">
        <v>0</v>
      </c>
      <c r="D36" s="149">
        <v>8500</v>
      </c>
      <c r="E36" s="150">
        <v>5888.64</v>
      </c>
      <c r="F36" s="150">
        <v>5888.64</v>
      </c>
      <c r="G36" s="149">
        <v>2611.3599999999997</v>
      </c>
    </row>
    <row r="37" spans="1:7" ht="14.45" customHeight="1" x14ac:dyDescent="0.25">
      <c r="A37" s="88" t="s">
        <v>338</v>
      </c>
      <c r="B37" s="150">
        <v>172463</v>
      </c>
      <c r="C37" s="150">
        <v>0</v>
      </c>
      <c r="D37" s="149">
        <v>172463</v>
      </c>
      <c r="E37" s="150">
        <v>110649</v>
      </c>
      <c r="F37" s="150">
        <v>110649</v>
      </c>
      <c r="G37" s="149">
        <v>61814</v>
      </c>
    </row>
    <row r="38" spans="1:7" x14ac:dyDescent="0.25">
      <c r="A38" s="87" t="s">
        <v>339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88" t="s">
        <v>340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88" t="s">
        <v>341</v>
      </c>
      <c r="B40" s="149">
        <v>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</row>
    <row r="41" spans="1:7" x14ac:dyDescent="0.25">
      <c r="A41" s="88" t="s">
        <v>342</v>
      </c>
      <c r="B41" s="149">
        <v>0</v>
      </c>
      <c r="C41" s="149">
        <v>0</v>
      </c>
      <c r="D41" s="149">
        <v>0</v>
      </c>
      <c r="E41" s="149">
        <v>0</v>
      </c>
      <c r="F41" s="149">
        <v>0</v>
      </c>
      <c r="G41" s="149">
        <v>0</v>
      </c>
    </row>
    <row r="42" spans="1:7" x14ac:dyDescent="0.25">
      <c r="A42" s="88" t="s">
        <v>343</v>
      </c>
      <c r="B42" s="149">
        <v>0</v>
      </c>
      <c r="C42" s="149">
        <v>0</v>
      </c>
      <c r="D42" s="149">
        <v>0</v>
      </c>
      <c r="E42" s="149">
        <v>0</v>
      </c>
      <c r="F42" s="149">
        <v>0</v>
      </c>
      <c r="G42" s="149">
        <v>0</v>
      </c>
    </row>
    <row r="43" spans="1:7" x14ac:dyDescent="0.25">
      <c r="A43" s="88" t="s">
        <v>344</v>
      </c>
      <c r="B43" s="149">
        <v>0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</row>
    <row r="44" spans="1:7" x14ac:dyDescent="0.25">
      <c r="A44" s="88" t="s">
        <v>345</v>
      </c>
      <c r="B44" s="149">
        <v>0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</row>
    <row r="45" spans="1:7" x14ac:dyDescent="0.25">
      <c r="A45" s="88" t="s">
        <v>346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88" t="s">
        <v>347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88" t="s">
        <v>348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87" t="s">
        <v>349</v>
      </c>
      <c r="B48" s="149">
        <v>36500</v>
      </c>
      <c r="C48" s="149">
        <v>0</v>
      </c>
      <c r="D48" s="149">
        <v>36500</v>
      </c>
      <c r="E48" s="149">
        <v>12186</v>
      </c>
      <c r="F48" s="149">
        <v>12186</v>
      </c>
      <c r="G48" s="149">
        <v>24314</v>
      </c>
    </row>
    <row r="49" spans="1:7" x14ac:dyDescent="0.25">
      <c r="A49" s="88" t="s">
        <v>350</v>
      </c>
      <c r="B49" s="149">
        <v>0</v>
      </c>
      <c r="C49" s="149">
        <v>0</v>
      </c>
      <c r="D49" s="149">
        <v>0</v>
      </c>
      <c r="E49" s="149">
        <v>0</v>
      </c>
      <c r="F49" s="149">
        <v>0</v>
      </c>
      <c r="G49" s="149">
        <v>0</v>
      </c>
    </row>
    <row r="50" spans="1:7" x14ac:dyDescent="0.25">
      <c r="A50" s="88" t="s">
        <v>351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88" t="s">
        <v>352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x14ac:dyDescent="0.25">
      <c r="A52" s="88" t="s">
        <v>353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88" t="s">
        <v>354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88" t="s">
        <v>355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88" t="s">
        <v>356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88" t="s">
        <v>357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88" t="s">
        <v>358</v>
      </c>
      <c r="B57" s="150">
        <v>36500</v>
      </c>
      <c r="C57" s="150">
        <v>0</v>
      </c>
      <c r="D57" s="149">
        <v>36500</v>
      </c>
      <c r="E57" s="150">
        <v>12186</v>
      </c>
      <c r="F57" s="150">
        <v>12186</v>
      </c>
      <c r="G57" s="149">
        <v>24314</v>
      </c>
    </row>
    <row r="58" spans="1:7" x14ac:dyDescent="0.25">
      <c r="A58" s="87" t="s">
        <v>359</v>
      </c>
      <c r="B58" s="86">
        <f t="shared" ref="B58:G58" si="1">SUM(B59:B61)</f>
        <v>0</v>
      </c>
      <c r="C58" s="86">
        <f t="shared" si="1"/>
        <v>0</v>
      </c>
      <c r="D58" s="86">
        <f t="shared" si="1"/>
        <v>0</v>
      </c>
      <c r="E58" s="86">
        <f t="shared" si="1"/>
        <v>0</v>
      </c>
      <c r="F58" s="86">
        <f t="shared" si="1"/>
        <v>0</v>
      </c>
      <c r="G58" s="86">
        <f t="shared" si="1"/>
        <v>0</v>
      </c>
    </row>
    <row r="59" spans="1:7" x14ac:dyDescent="0.25">
      <c r="A59" s="88" t="s">
        <v>360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f>D59-E59</f>
        <v>0</v>
      </c>
    </row>
    <row r="60" spans="1:7" x14ac:dyDescent="0.25">
      <c r="A60" s="88" t="s">
        <v>361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f t="shared" ref="G60:G61" si="2">D60-E60</f>
        <v>0</v>
      </c>
    </row>
    <row r="61" spans="1:7" x14ac:dyDescent="0.25">
      <c r="A61" s="88" t="s">
        <v>362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f t="shared" si="2"/>
        <v>0</v>
      </c>
    </row>
    <row r="62" spans="1:7" x14ac:dyDescent="0.25">
      <c r="A62" s="87" t="s">
        <v>363</v>
      </c>
      <c r="B62" s="86">
        <f t="shared" ref="B62:G62" si="3">SUM(B63:B67,B69:B70)</f>
        <v>0</v>
      </c>
      <c r="C62" s="86">
        <f t="shared" si="3"/>
        <v>0</v>
      </c>
      <c r="D62" s="86">
        <f t="shared" si="3"/>
        <v>0</v>
      </c>
      <c r="E62" s="86">
        <f t="shared" si="3"/>
        <v>0</v>
      </c>
      <c r="F62" s="86">
        <f t="shared" si="3"/>
        <v>0</v>
      </c>
      <c r="G62" s="86">
        <f t="shared" si="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4"/>
        <v>0</v>
      </c>
    </row>
    <row r="71" spans="1:7" x14ac:dyDescent="0.25">
      <c r="A71" s="87" t="s">
        <v>372</v>
      </c>
      <c r="B71" s="86">
        <f t="shared" ref="B71:G71" si="5">SUM(B72:B74)</f>
        <v>0</v>
      </c>
      <c r="C71" s="86">
        <f t="shared" si="5"/>
        <v>0</v>
      </c>
      <c r="D71" s="86">
        <f t="shared" si="5"/>
        <v>0</v>
      </c>
      <c r="E71" s="86">
        <f t="shared" si="5"/>
        <v>0</v>
      </c>
      <c r="F71" s="86">
        <f t="shared" si="5"/>
        <v>0</v>
      </c>
      <c r="G71" s="86">
        <f t="shared" si="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6">D73-E73</f>
        <v>0</v>
      </c>
    </row>
    <row r="74" spans="1:7" x14ac:dyDescent="0.25">
      <c r="A74" s="88" t="s">
        <v>375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f t="shared" si="6"/>
        <v>0</v>
      </c>
    </row>
    <row r="75" spans="1:7" x14ac:dyDescent="0.25">
      <c r="A75" s="87" t="s">
        <v>376</v>
      </c>
      <c r="B75" s="86">
        <f t="shared" ref="B75:G75" si="7">SUM(B76:B82)</f>
        <v>0</v>
      </c>
      <c r="C75" s="86">
        <f t="shared" si="7"/>
        <v>0</v>
      </c>
      <c r="D75" s="86">
        <f t="shared" si="7"/>
        <v>0</v>
      </c>
      <c r="E75" s="86">
        <f t="shared" si="7"/>
        <v>0</v>
      </c>
      <c r="F75" s="86">
        <f t="shared" si="7"/>
        <v>0</v>
      </c>
      <c r="G75" s="86">
        <f t="shared" si="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9">SUM(B85,B93,B103,B113,B123,B133,B137,B146,B150)</f>
        <v>0</v>
      </c>
      <c r="C84" s="86">
        <f t="shared" si="9"/>
        <v>0</v>
      </c>
      <c r="D84" s="86">
        <f t="shared" si="9"/>
        <v>0</v>
      </c>
      <c r="E84" s="86">
        <f t="shared" si="9"/>
        <v>0</v>
      </c>
      <c r="F84" s="86">
        <f t="shared" si="9"/>
        <v>0</v>
      </c>
      <c r="G84" s="86">
        <f t="shared" si="9"/>
        <v>0</v>
      </c>
    </row>
    <row r="85" spans="1:7" x14ac:dyDescent="0.25">
      <c r="A85" s="87" t="s">
        <v>311</v>
      </c>
      <c r="B85" s="86">
        <f t="shared" ref="B85:G85" si="10">SUM(B86:B92)</f>
        <v>0</v>
      </c>
      <c r="C85" s="86">
        <f t="shared" si="10"/>
        <v>0</v>
      </c>
      <c r="D85" s="86">
        <f t="shared" si="10"/>
        <v>0</v>
      </c>
      <c r="E85" s="86">
        <f t="shared" si="10"/>
        <v>0</v>
      </c>
      <c r="F85" s="86">
        <f t="shared" si="10"/>
        <v>0</v>
      </c>
      <c r="G85" s="86">
        <f t="shared" si="10"/>
        <v>0</v>
      </c>
    </row>
    <row r="86" spans="1:7" x14ac:dyDescent="0.25">
      <c r="A86" s="88" t="s">
        <v>312</v>
      </c>
      <c r="B86" s="77">
        <v>0</v>
      </c>
      <c r="C86" s="77">
        <v>0</v>
      </c>
      <c r="D86" s="77">
        <v>0</v>
      </c>
      <c r="E86" s="77">
        <v>0</v>
      </c>
      <c r="F86" s="77">
        <v>0</v>
      </c>
      <c r="G86" s="77">
        <f>D86-E86</f>
        <v>0</v>
      </c>
    </row>
    <row r="87" spans="1:7" x14ac:dyDescent="0.25">
      <c r="A87" s="88" t="s">
        <v>313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f t="shared" ref="G87:G92" si="11">D87-E87</f>
        <v>0</v>
      </c>
    </row>
    <row r="88" spans="1:7" x14ac:dyDescent="0.25">
      <c r="A88" s="88" t="s">
        <v>314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7">
        <f t="shared" si="11"/>
        <v>0</v>
      </c>
    </row>
    <row r="89" spans="1:7" x14ac:dyDescent="0.25">
      <c r="A89" s="88" t="s">
        <v>315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f t="shared" si="11"/>
        <v>0</v>
      </c>
    </row>
    <row r="90" spans="1:7" x14ac:dyDescent="0.25">
      <c r="A90" s="88" t="s">
        <v>316</v>
      </c>
      <c r="B90" s="77">
        <v>0</v>
      </c>
      <c r="C90" s="77">
        <v>0</v>
      </c>
      <c r="D90" s="77">
        <v>0</v>
      </c>
      <c r="E90" s="77">
        <v>0</v>
      </c>
      <c r="F90" s="77">
        <v>0</v>
      </c>
      <c r="G90" s="77">
        <f t="shared" si="11"/>
        <v>0</v>
      </c>
    </row>
    <row r="91" spans="1:7" x14ac:dyDescent="0.25">
      <c r="A91" s="88" t="s">
        <v>317</v>
      </c>
      <c r="B91" s="77">
        <v>0</v>
      </c>
      <c r="C91" s="77">
        <v>0</v>
      </c>
      <c r="D91" s="77">
        <v>0</v>
      </c>
      <c r="E91" s="77">
        <v>0</v>
      </c>
      <c r="F91" s="77">
        <v>0</v>
      </c>
      <c r="G91" s="77">
        <f t="shared" si="11"/>
        <v>0</v>
      </c>
    </row>
    <row r="92" spans="1:7" x14ac:dyDescent="0.25">
      <c r="A92" s="88" t="s">
        <v>318</v>
      </c>
      <c r="B92" s="77">
        <v>0</v>
      </c>
      <c r="C92" s="77">
        <v>0</v>
      </c>
      <c r="D92" s="77">
        <v>0</v>
      </c>
      <c r="E92" s="77">
        <v>0</v>
      </c>
      <c r="F92" s="77">
        <v>0</v>
      </c>
      <c r="G92" s="77">
        <f t="shared" si="11"/>
        <v>0</v>
      </c>
    </row>
    <row r="93" spans="1:7" x14ac:dyDescent="0.25">
      <c r="A93" s="87" t="s">
        <v>319</v>
      </c>
      <c r="B93" s="86">
        <f t="shared" ref="B93:G93" si="12">SUM(B94:B102)</f>
        <v>0</v>
      </c>
      <c r="C93" s="86">
        <f t="shared" si="12"/>
        <v>0</v>
      </c>
      <c r="D93" s="86">
        <f t="shared" si="12"/>
        <v>0</v>
      </c>
      <c r="E93" s="86">
        <f t="shared" si="12"/>
        <v>0</v>
      </c>
      <c r="F93" s="86">
        <f t="shared" si="12"/>
        <v>0</v>
      </c>
      <c r="G93" s="86">
        <f t="shared" si="12"/>
        <v>0</v>
      </c>
    </row>
    <row r="94" spans="1:7" x14ac:dyDescent="0.25">
      <c r="A94" s="88" t="s">
        <v>320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f>D94-E94</f>
        <v>0</v>
      </c>
    </row>
    <row r="95" spans="1:7" x14ac:dyDescent="0.25">
      <c r="A95" s="88" t="s">
        <v>321</v>
      </c>
      <c r="B95" s="77">
        <v>0</v>
      </c>
      <c r="C95" s="77">
        <v>0</v>
      </c>
      <c r="D95" s="77">
        <v>0</v>
      </c>
      <c r="E95" s="77">
        <v>0</v>
      </c>
      <c r="F95" s="77">
        <v>0</v>
      </c>
      <c r="G95" s="77">
        <f t="shared" ref="G95:G102" si="13">D95-E95</f>
        <v>0</v>
      </c>
    </row>
    <row r="96" spans="1:7" x14ac:dyDescent="0.25">
      <c r="A96" s="88" t="s">
        <v>322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f t="shared" si="13"/>
        <v>0</v>
      </c>
    </row>
    <row r="97" spans="1:7" x14ac:dyDescent="0.25">
      <c r="A97" s="88" t="s">
        <v>323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f t="shared" si="13"/>
        <v>0</v>
      </c>
    </row>
    <row r="98" spans="1:7" x14ac:dyDescent="0.25">
      <c r="A98" s="90" t="s">
        <v>324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f t="shared" si="13"/>
        <v>0</v>
      </c>
    </row>
    <row r="99" spans="1:7" x14ac:dyDescent="0.25">
      <c r="A99" s="88" t="s">
        <v>325</v>
      </c>
      <c r="B99" s="77">
        <v>0</v>
      </c>
      <c r="C99" s="77">
        <v>0</v>
      </c>
      <c r="D99" s="77">
        <v>0</v>
      </c>
      <c r="E99" s="77">
        <v>0</v>
      </c>
      <c r="F99" s="77">
        <v>0</v>
      </c>
      <c r="G99" s="77">
        <f t="shared" si="13"/>
        <v>0</v>
      </c>
    </row>
    <row r="100" spans="1:7" x14ac:dyDescent="0.25">
      <c r="A100" s="88" t="s">
        <v>326</v>
      </c>
      <c r="B100" s="77"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f t="shared" si="13"/>
        <v>0</v>
      </c>
    </row>
    <row r="101" spans="1:7" x14ac:dyDescent="0.25">
      <c r="A101" s="88" t="s">
        <v>327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f t="shared" si="13"/>
        <v>0</v>
      </c>
    </row>
    <row r="102" spans="1:7" x14ac:dyDescent="0.25">
      <c r="A102" s="88" t="s">
        <v>328</v>
      </c>
      <c r="B102" s="77"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f t="shared" si="13"/>
        <v>0</v>
      </c>
    </row>
    <row r="103" spans="1:7" x14ac:dyDescent="0.25">
      <c r="A103" s="87" t="s">
        <v>329</v>
      </c>
      <c r="B103" s="86">
        <f>SUM(B104:B112)</f>
        <v>0</v>
      </c>
      <c r="C103" s="86">
        <f>SUM(C104:C112)</f>
        <v>0</v>
      </c>
      <c r="D103" s="86">
        <v>0</v>
      </c>
      <c r="E103" s="86">
        <f>SUM(E104:E112)</f>
        <v>0</v>
      </c>
      <c r="F103" s="86">
        <f>SUM(F104:F112)</f>
        <v>0</v>
      </c>
      <c r="G103" s="86">
        <f>SUM(G104:G112)</f>
        <v>0</v>
      </c>
    </row>
    <row r="104" spans="1:7" x14ac:dyDescent="0.25">
      <c r="A104" s="88" t="s">
        <v>330</v>
      </c>
      <c r="B104" s="77">
        <v>0</v>
      </c>
      <c r="C104" s="77">
        <v>0</v>
      </c>
      <c r="D104" s="77">
        <v>0</v>
      </c>
      <c r="E104" s="77">
        <v>0</v>
      </c>
      <c r="F104" s="77">
        <v>0</v>
      </c>
      <c r="G104" s="77">
        <f>D104-E104</f>
        <v>0</v>
      </c>
    </row>
    <row r="105" spans="1:7" x14ac:dyDescent="0.25">
      <c r="A105" s="88" t="s">
        <v>331</v>
      </c>
      <c r="B105" s="77">
        <v>0</v>
      </c>
      <c r="C105" s="77">
        <v>0</v>
      </c>
      <c r="D105" s="77">
        <v>0</v>
      </c>
      <c r="E105" s="77">
        <v>0</v>
      </c>
      <c r="F105" s="77">
        <v>0</v>
      </c>
      <c r="G105" s="77">
        <f t="shared" ref="G105:G112" si="14">D105-E105</f>
        <v>0</v>
      </c>
    </row>
    <row r="106" spans="1:7" x14ac:dyDescent="0.25">
      <c r="A106" s="88" t="s">
        <v>332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f t="shared" si="14"/>
        <v>0</v>
      </c>
    </row>
    <row r="107" spans="1:7" x14ac:dyDescent="0.25">
      <c r="A107" s="88" t="s">
        <v>333</v>
      </c>
      <c r="B107" s="77">
        <v>0</v>
      </c>
      <c r="C107" s="77">
        <v>0</v>
      </c>
      <c r="D107" s="77">
        <v>0</v>
      </c>
      <c r="E107" s="77">
        <v>0</v>
      </c>
      <c r="F107" s="77">
        <v>0</v>
      </c>
      <c r="G107" s="77">
        <f t="shared" si="14"/>
        <v>0</v>
      </c>
    </row>
    <row r="108" spans="1:7" x14ac:dyDescent="0.25">
      <c r="A108" s="88" t="s">
        <v>334</v>
      </c>
      <c r="B108" s="77">
        <v>0</v>
      </c>
      <c r="C108" s="77">
        <v>0</v>
      </c>
      <c r="D108" s="77">
        <v>0</v>
      </c>
      <c r="E108" s="77">
        <v>0</v>
      </c>
      <c r="F108" s="77">
        <v>0</v>
      </c>
      <c r="G108" s="77">
        <f t="shared" si="14"/>
        <v>0</v>
      </c>
    </row>
    <row r="109" spans="1:7" x14ac:dyDescent="0.25">
      <c r="A109" s="88" t="s">
        <v>335</v>
      </c>
      <c r="B109" s="77">
        <v>0</v>
      </c>
      <c r="C109" s="77">
        <v>0</v>
      </c>
      <c r="D109" s="77">
        <v>0</v>
      </c>
      <c r="E109" s="77">
        <v>0</v>
      </c>
      <c r="F109" s="77">
        <v>0</v>
      </c>
      <c r="G109" s="77">
        <f t="shared" si="14"/>
        <v>0</v>
      </c>
    </row>
    <row r="110" spans="1:7" x14ac:dyDescent="0.25">
      <c r="A110" s="88" t="s">
        <v>336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f t="shared" si="14"/>
        <v>0</v>
      </c>
    </row>
    <row r="111" spans="1:7" x14ac:dyDescent="0.25">
      <c r="A111" s="88" t="s">
        <v>337</v>
      </c>
      <c r="B111" s="77">
        <v>0</v>
      </c>
      <c r="C111" s="77">
        <v>0</v>
      </c>
      <c r="D111" s="77">
        <v>0</v>
      </c>
      <c r="E111" s="77">
        <v>0</v>
      </c>
      <c r="F111" s="77">
        <v>0</v>
      </c>
      <c r="G111" s="77">
        <f t="shared" si="14"/>
        <v>0</v>
      </c>
    </row>
    <row r="112" spans="1:7" x14ac:dyDescent="0.25">
      <c r="A112" s="88" t="s">
        <v>338</v>
      </c>
      <c r="B112" s="77">
        <v>0</v>
      </c>
      <c r="C112" s="77">
        <v>0</v>
      </c>
      <c r="D112" s="77">
        <v>0</v>
      </c>
      <c r="E112" s="77">
        <v>0</v>
      </c>
      <c r="F112" s="77">
        <v>0</v>
      </c>
      <c r="G112" s="77">
        <f t="shared" si="14"/>
        <v>0</v>
      </c>
    </row>
    <row r="113" spans="1:7" x14ac:dyDescent="0.25">
      <c r="A113" s="87" t="s">
        <v>339</v>
      </c>
      <c r="B113" s="86">
        <f t="shared" ref="B113:G113" si="15">SUM(B114:B122)</f>
        <v>0</v>
      </c>
      <c r="C113" s="86">
        <f t="shared" si="15"/>
        <v>0</v>
      </c>
      <c r="D113" s="86">
        <f t="shared" si="15"/>
        <v>0</v>
      </c>
      <c r="E113" s="86">
        <f t="shared" si="15"/>
        <v>0</v>
      </c>
      <c r="F113" s="86">
        <f t="shared" si="15"/>
        <v>0</v>
      </c>
      <c r="G113" s="86">
        <f t="shared" si="15"/>
        <v>0</v>
      </c>
    </row>
    <row r="114" spans="1:7" x14ac:dyDescent="0.25">
      <c r="A114" s="88" t="s">
        <v>340</v>
      </c>
      <c r="B114" s="77">
        <v>0</v>
      </c>
      <c r="C114" s="77">
        <v>0</v>
      </c>
      <c r="D114" s="77">
        <v>0</v>
      </c>
      <c r="E114" s="77">
        <v>0</v>
      </c>
      <c r="F114" s="77">
        <v>0</v>
      </c>
      <c r="G114" s="77">
        <f>D114-E114</f>
        <v>0</v>
      </c>
    </row>
    <row r="115" spans="1:7" x14ac:dyDescent="0.25">
      <c r="A115" s="88" t="s">
        <v>341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f t="shared" ref="G115:G122" si="16">D115-E115</f>
        <v>0</v>
      </c>
    </row>
    <row r="116" spans="1:7" x14ac:dyDescent="0.25">
      <c r="A116" s="88" t="s">
        <v>342</v>
      </c>
      <c r="B116" s="77">
        <v>0</v>
      </c>
      <c r="C116" s="77">
        <v>0</v>
      </c>
      <c r="D116" s="77">
        <v>0</v>
      </c>
      <c r="E116" s="77">
        <v>0</v>
      </c>
      <c r="F116" s="77">
        <v>0</v>
      </c>
      <c r="G116" s="77">
        <f t="shared" si="16"/>
        <v>0</v>
      </c>
    </row>
    <row r="117" spans="1:7" x14ac:dyDescent="0.25">
      <c r="A117" s="88" t="s">
        <v>343</v>
      </c>
      <c r="B117" s="77">
        <v>0</v>
      </c>
      <c r="C117" s="77">
        <v>0</v>
      </c>
      <c r="D117" s="77">
        <v>0</v>
      </c>
      <c r="E117" s="77">
        <v>0</v>
      </c>
      <c r="F117" s="77">
        <v>0</v>
      </c>
      <c r="G117" s="77">
        <f t="shared" si="16"/>
        <v>0</v>
      </c>
    </row>
    <row r="118" spans="1:7" x14ac:dyDescent="0.25">
      <c r="A118" s="88" t="s">
        <v>344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f t="shared" si="16"/>
        <v>0</v>
      </c>
    </row>
    <row r="119" spans="1:7" x14ac:dyDescent="0.25">
      <c r="A119" s="88" t="s">
        <v>345</v>
      </c>
      <c r="B119" s="77">
        <v>0</v>
      </c>
      <c r="C119" s="77">
        <v>0</v>
      </c>
      <c r="D119" s="77">
        <v>0</v>
      </c>
      <c r="E119" s="77">
        <v>0</v>
      </c>
      <c r="F119" s="77">
        <v>0</v>
      </c>
      <c r="G119" s="77">
        <f t="shared" si="16"/>
        <v>0</v>
      </c>
    </row>
    <row r="120" spans="1:7" x14ac:dyDescent="0.25">
      <c r="A120" s="88" t="s">
        <v>346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f t="shared" si="16"/>
        <v>0</v>
      </c>
    </row>
    <row r="121" spans="1:7" x14ac:dyDescent="0.25">
      <c r="A121" s="88" t="s">
        <v>347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f t="shared" si="16"/>
        <v>0</v>
      </c>
    </row>
    <row r="122" spans="1:7" x14ac:dyDescent="0.25">
      <c r="A122" s="88" t="s">
        <v>348</v>
      </c>
      <c r="B122" s="77">
        <v>0</v>
      </c>
      <c r="C122" s="77">
        <v>0</v>
      </c>
      <c r="D122" s="77">
        <v>0</v>
      </c>
      <c r="E122" s="77">
        <v>0</v>
      </c>
      <c r="F122" s="77">
        <v>0</v>
      </c>
      <c r="G122" s="77">
        <f t="shared" si="16"/>
        <v>0</v>
      </c>
    </row>
    <row r="123" spans="1:7" x14ac:dyDescent="0.25">
      <c r="A123" s="87" t="s">
        <v>349</v>
      </c>
      <c r="B123" s="86">
        <f t="shared" ref="B123:G123" si="17">SUM(B124:B132)</f>
        <v>0</v>
      </c>
      <c r="C123" s="86">
        <f t="shared" si="17"/>
        <v>0</v>
      </c>
      <c r="D123" s="86">
        <f t="shared" si="17"/>
        <v>0</v>
      </c>
      <c r="E123" s="86">
        <f t="shared" si="17"/>
        <v>0</v>
      </c>
      <c r="F123" s="86">
        <f t="shared" si="17"/>
        <v>0</v>
      </c>
      <c r="G123" s="86">
        <f t="shared" si="17"/>
        <v>0</v>
      </c>
    </row>
    <row r="124" spans="1:7" x14ac:dyDescent="0.25">
      <c r="A124" s="88" t="s">
        <v>350</v>
      </c>
      <c r="B124" s="77">
        <v>0</v>
      </c>
      <c r="C124" s="77">
        <v>0</v>
      </c>
      <c r="D124" s="77">
        <v>0</v>
      </c>
      <c r="E124" s="77">
        <v>0</v>
      </c>
      <c r="F124" s="77">
        <v>0</v>
      </c>
      <c r="G124" s="77">
        <f>D124-E124</f>
        <v>0</v>
      </c>
    </row>
    <row r="125" spans="1:7" x14ac:dyDescent="0.25">
      <c r="A125" s="88" t="s">
        <v>351</v>
      </c>
      <c r="B125" s="77">
        <v>0</v>
      </c>
      <c r="C125" s="77">
        <v>0</v>
      </c>
      <c r="D125" s="77">
        <v>0</v>
      </c>
      <c r="E125" s="77">
        <v>0</v>
      </c>
      <c r="F125" s="77">
        <v>0</v>
      </c>
      <c r="G125" s="77">
        <f t="shared" ref="G125:G132" si="18">D125-E125</f>
        <v>0</v>
      </c>
    </row>
    <row r="126" spans="1:7" x14ac:dyDescent="0.25">
      <c r="A126" s="88" t="s">
        <v>352</v>
      </c>
      <c r="B126" s="77">
        <v>0</v>
      </c>
      <c r="C126" s="77">
        <v>0</v>
      </c>
      <c r="D126" s="77">
        <v>0</v>
      </c>
      <c r="E126" s="77">
        <v>0</v>
      </c>
      <c r="F126" s="77">
        <v>0</v>
      </c>
      <c r="G126" s="77">
        <f t="shared" si="18"/>
        <v>0</v>
      </c>
    </row>
    <row r="127" spans="1:7" x14ac:dyDescent="0.25">
      <c r="A127" s="88" t="s">
        <v>353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f t="shared" si="18"/>
        <v>0</v>
      </c>
    </row>
    <row r="128" spans="1:7" x14ac:dyDescent="0.25">
      <c r="A128" s="88" t="s">
        <v>354</v>
      </c>
      <c r="B128" s="77">
        <v>0</v>
      </c>
      <c r="C128" s="77">
        <v>0</v>
      </c>
      <c r="D128" s="77">
        <v>0</v>
      </c>
      <c r="E128" s="77">
        <v>0</v>
      </c>
      <c r="F128" s="77">
        <v>0</v>
      </c>
      <c r="G128" s="77">
        <f t="shared" si="18"/>
        <v>0</v>
      </c>
    </row>
    <row r="129" spans="1:7" x14ac:dyDescent="0.25">
      <c r="A129" s="88" t="s">
        <v>355</v>
      </c>
      <c r="B129" s="77">
        <v>0</v>
      </c>
      <c r="C129" s="77">
        <v>0</v>
      </c>
      <c r="D129" s="77">
        <v>0</v>
      </c>
      <c r="E129" s="77">
        <v>0</v>
      </c>
      <c r="F129" s="77">
        <v>0</v>
      </c>
      <c r="G129" s="77">
        <f t="shared" si="18"/>
        <v>0</v>
      </c>
    </row>
    <row r="130" spans="1:7" x14ac:dyDescent="0.25">
      <c r="A130" s="88" t="s">
        <v>356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f t="shared" si="18"/>
        <v>0</v>
      </c>
    </row>
    <row r="131" spans="1:7" x14ac:dyDescent="0.25">
      <c r="A131" s="88" t="s">
        <v>357</v>
      </c>
      <c r="B131" s="77">
        <v>0</v>
      </c>
      <c r="C131" s="77">
        <v>0</v>
      </c>
      <c r="D131" s="77">
        <v>0</v>
      </c>
      <c r="E131" s="77">
        <v>0</v>
      </c>
      <c r="F131" s="77">
        <v>0</v>
      </c>
      <c r="G131" s="77">
        <f t="shared" si="18"/>
        <v>0</v>
      </c>
    </row>
    <row r="132" spans="1:7" x14ac:dyDescent="0.25">
      <c r="A132" s="88" t="s">
        <v>358</v>
      </c>
      <c r="B132" s="77">
        <v>0</v>
      </c>
      <c r="C132" s="77">
        <v>0</v>
      </c>
      <c r="D132" s="77">
        <v>0</v>
      </c>
      <c r="E132" s="77">
        <v>0</v>
      </c>
      <c r="F132" s="77">
        <v>0</v>
      </c>
      <c r="G132" s="77">
        <f t="shared" si="18"/>
        <v>0</v>
      </c>
    </row>
    <row r="133" spans="1:7" x14ac:dyDescent="0.25">
      <c r="A133" s="87" t="s">
        <v>359</v>
      </c>
      <c r="B133" s="86">
        <f t="shared" ref="B133:G133" si="19">SUM(B134:B136)</f>
        <v>0</v>
      </c>
      <c r="C133" s="86">
        <f t="shared" si="19"/>
        <v>0</v>
      </c>
      <c r="D133" s="86">
        <f t="shared" si="19"/>
        <v>0</v>
      </c>
      <c r="E133" s="86">
        <f t="shared" si="19"/>
        <v>0</v>
      </c>
      <c r="F133" s="86">
        <f t="shared" si="19"/>
        <v>0</v>
      </c>
      <c r="G133" s="86">
        <f t="shared" si="19"/>
        <v>0</v>
      </c>
    </row>
    <row r="134" spans="1:7" x14ac:dyDescent="0.25">
      <c r="A134" s="88" t="s">
        <v>360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  <c r="G134" s="77">
        <f>D134-E134</f>
        <v>0</v>
      </c>
    </row>
    <row r="135" spans="1:7" x14ac:dyDescent="0.25">
      <c r="A135" s="88" t="s">
        <v>361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f t="shared" ref="G135:G136" si="20">D135-E135</f>
        <v>0</v>
      </c>
    </row>
    <row r="136" spans="1:7" x14ac:dyDescent="0.25">
      <c r="A136" s="88" t="s">
        <v>362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f t="shared" si="20"/>
        <v>0</v>
      </c>
    </row>
    <row r="137" spans="1:7" x14ac:dyDescent="0.25">
      <c r="A137" s="87" t="s">
        <v>363</v>
      </c>
      <c r="B137" s="86">
        <f t="shared" ref="B137:G137" si="21">SUM(B138:B142,B144:B145)</f>
        <v>0</v>
      </c>
      <c r="C137" s="86">
        <f t="shared" si="21"/>
        <v>0</v>
      </c>
      <c r="D137" s="86">
        <f t="shared" si="21"/>
        <v>0</v>
      </c>
      <c r="E137" s="86">
        <f t="shared" si="21"/>
        <v>0</v>
      </c>
      <c r="F137" s="86">
        <f t="shared" si="21"/>
        <v>0</v>
      </c>
      <c r="G137" s="86">
        <f t="shared" si="21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22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22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22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22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22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22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22"/>
        <v>0</v>
      </c>
    </row>
    <row r="146" spans="1:7" x14ac:dyDescent="0.25">
      <c r="A146" s="87" t="s">
        <v>372</v>
      </c>
      <c r="B146" s="86">
        <f t="shared" ref="B146:G146" si="23">SUM(B147:B149)</f>
        <v>0</v>
      </c>
      <c r="C146" s="86">
        <f t="shared" si="23"/>
        <v>0</v>
      </c>
      <c r="D146" s="86">
        <f t="shared" si="23"/>
        <v>0</v>
      </c>
      <c r="E146" s="86">
        <f t="shared" si="23"/>
        <v>0</v>
      </c>
      <c r="F146" s="86">
        <f t="shared" si="23"/>
        <v>0</v>
      </c>
      <c r="G146" s="86">
        <f t="shared" si="23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24">D148-E148</f>
        <v>0</v>
      </c>
    </row>
    <row r="149" spans="1:7" x14ac:dyDescent="0.25">
      <c r="A149" s="88" t="s">
        <v>375</v>
      </c>
      <c r="B149" s="77">
        <v>0</v>
      </c>
      <c r="C149" s="77">
        <v>0</v>
      </c>
      <c r="D149" s="77">
        <v>0</v>
      </c>
      <c r="E149" s="77">
        <v>0</v>
      </c>
      <c r="F149" s="77">
        <v>0</v>
      </c>
      <c r="G149" s="77">
        <f t="shared" si="24"/>
        <v>0</v>
      </c>
    </row>
    <row r="150" spans="1:7" x14ac:dyDescent="0.25">
      <c r="A150" s="87" t="s">
        <v>376</v>
      </c>
      <c r="B150" s="86">
        <f t="shared" ref="B150:G150" si="25">SUM(B151:B157)</f>
        <v>0</v>
      </c>
      <c r="C150" s="86">
        <f t="shared" si="25"/>
        <v>0</v>
      </c>
      <c r="D150" s="86">
        <f t="shared" si="25"/>
        <v>0</v>
      </c>
      <c r="E150" s="86">
        <f t="shared" si="25"/>
        <v>0</v>
      </c>
      <c r="F150" s="86">
        <f t="shared" si="25"/>
        <v>0</v>
      </c>
      <c r="G150" s="86">
        <f t="shared" si="25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26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26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26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26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26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26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27">B9+B84</f>
        <v>7100000</v>
      </c>
      <c r="C159" s="93">
        <f t="shared" si="27"/>
        <v>0</v>
      </c>
      <c r="D159" s="93">
        <f t="shared" si="27"/>
        <v>7100000</v>
      </c>
      <c r="E159" s="93">
        <f t="shared" si="27"/>
        <v>4443098.3099999996</v>
      </c>
      <c r="F159" s="93">
        <f t="shared" si="27"/>
        <v>4404594.6499999994</v>
      </c>
      <c r="G159" s="93">
        <f t="shared" si="27"/>
        <v>2656901.69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Footer>&amp;R&amp;P/&amp;P</oddFooter>
  </headerFooter>
  <ignoredErrors>
    <ignoredError sqref="B9:G9 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tabSelected="1" zoomScale="78" zoomScaleNormal="70" workbookViewId="0">
      <selection sqref="A1: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386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165" t="s">
        <v>6</v>
      </c>
      <c r="B7" s="167" t="s">
        <v>304</v>
      </c>
      <c r="C7" s="167"/>
      <c r="D7" s="167"/>
      <c r="E7" s="167"/>
      <c r="F7" s="167"/>
      <c r="G7" s="169" t="s">
        <v>305</v>
      </c>
    </row>
    <row r="8" spans="1:7" ht="30" x14ac:dyDescent="0.25">
      <c r="A8" s="16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68"/>
    </row>
    <row r="9" spans="1:7" ht="15.75" customHeight="1" x14ac:dyDescent="0.25">
      <c r="A9" s="27" t="s">
        <v>388</v>
      </c>
      <c r="B9" s="31">
        <f>SUM(B10:B17)</f>
        <v>7100000</v>
      </c>
      <c r="C9" s="31">
        <f t="shared" ref="C9:G9" si="0">SUM(C10:C17)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x14ac:dyDescent="0.25">
      <c r="A10" s="65" t="s">
        <v>566</v>
      </c>
      <c r="B10" s="152">
        <v>5849071.4800000004</v>
      </c>
      <c r="C10" s="152">
        <v>0</v>
      </c>
      <c r="D10" s="151">
        <v>5849071.4800000004</v>
      </c>
      <c r="E10" s="152">
        <v>3829460.64</v>
      </c>
      <c r="F10" s="152">
        <v>3791032.46</v>
      </c>
      <c r="G10" s="151">
        <v>2019610.8400000003</v>
      </c>
    </row>
    <row r="11" spans="1:7" x14ac:dyDescent="0.25">
      <c r="A11" s="65" t="s">
        <v>567</v>
      </c>
      <c r="B11" s="152">
        <v>462464.48</v>
      </c>
      <c r="C11" s="152">
        <v>0</v>
      </c>
      <c r="D11" s="151">
        <v>462464.48</v>
      </c>
      <c r="E11" s="152">
        <v>254154.35</v>
      </c>
      <c r="F11" s="152">
        <v>254121.51</v>
      </c>
      <c r="G11" s="151">
        <v>208310.12999999998</v>
      </c>
    </row>
    <row r="12" spans="1:7" x14ac:dyDescent="0.25">
      <c r="A12" s="65" t="s">
        <v>568</v>
      </c>
      <c r="B12" s="152">
        <v>424557.56</v>
      </c>
      <c r="C12" s="152">
        <v>0</v>
      </c>
      <c r="D12" s="151">
        <v>424557.56</v>
      </c>
      <c r="E12" s="152">
        <v>211261.86</v>
      </c>
      <c r="F12" s="152">
        <v>211237.23</v>
      </c>
      <c r="G12" s="151">
        <v>213295.7</v>
      </c>
    </row>
    <row r="13" spans="1:7" x14ac:dyDescent="0.25">
      <c r="A13" s="65" t="s">
        <v>569</v>
      </c>
      <c r="B13" s="152">
        <v>113720.77</v>
      </c>
      <c r="C13" s="152">
        <v>0</v>
      </c>
      <c r="D13" s="151">
        <v>113720.77</v>
      </c>
      <c r="E13" s="152">
        <v>62160.63</v>
      </c>
      <c r="F13" s="152">
        <v>62152.42</v>
      </c>
      <c r="G13" s="151">
        <v>51560.140000000007</v>
      </c>
    </row>
    <row r="14" spans="1:7" x14ac:dyDescent="0.25">
      <c r="A14" s="65" t="s">
        <v>570</v>
      </c>
      <c r="B14" s="152">
        <v>250185.71</v>
      </c>
      <c r="C14" s="152">
        <v>0</v>
      </c>
      <c r="D14" s="151">
        <v>250185.71</v>
      </c>
      <c r="E14" s="152">
        <v>86060.83</v>
      </c>
      <c r="F14" s="152">
        <v>86051.03</v>
      </c>
      <c r="G14" s="151">
        <v>164124.88</v>
      </c>
    </row>
    <row r="15" spans="1:7" x14ac:dyDescent="0.25">
      <c r="A15" s="65" t="s">
        <v>394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</row>
    <row r="16" spans="1:7" x14ac:dyDescent="0.25">
      <c r="A16" s="65" t="s">
        <v>395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</row>
    <row r="17" spans="1:7" x14ac:dyDescent="0.25">
      <c r="A17" s="65" t="s">
        <v>396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x14ac:dyDescent="0.25">
      <c r="A18" s="32" t="s">
        <v>153</v>
      </c>
      <c r="B18" s="51"/>
      <c r="C18" s="51"/>
      <c r="D18" s="51"/>
      <c r="E18" s="51"/>
      <c r="F18" s="51"/>
      <c r="G18" s="51"/>
    </row>
    <row r="19" spans="1:7" x14ac:dyDescent="0.25">
      <c r="A19" s="3" t="s">
        <v>397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5" t="s">
        <v>389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</row>
    <row r="21" spans="1:7" x14ac:dyDescent="0.25">
      <c r="A21" s="65" t="s">
        <v>390</v>
      </c>
      <c r="B21" s="77">
        <v>0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</row>
    <row r="22" spans="1:7" x14ac:dyDescent="0.25">
      <c r="A22" s="65" t="s">
        <v>391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</row>
    <row r="23" spans="1:7" x14ac:dyDescent="0.25">
      <c r="A23" s="65" t="s">
        <v>392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</row>
    <row r="24" spans="1:7" x14ac:dyDescent="0.25">
      <c r="A24" s="65" t="s">
        <v>393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</row>
    <row r="25" spans="1:7" x14ac:dyDescent="0.25">
      <c r="A25" s="65" t="s">
        <v>394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</row>
    <row r="26" spans="1:7" x14ac:dyDescent="0.25">
      <c r="A26" s="65" t="s">
        <v>395</v>
      </c>
      <c r="B26" s="77">
        <v>0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</row>
    <row r="27" spans="1:7" x14ac:dyDescent="0.25">
      <c r="A27" s="65" t="s">
        <v>396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</row>
    <row r="28" spans="1:7" x14ac:dyDescent="0.25">
      <c r="A28" s="32" t="s">
        <v>153</v>
      </c>
      <c r="B28" s="51"/>
      <c r="C28" s="51"/>
      <c r="D28" s="51"/>
      <c r="E28" s="51"/>
      <c r="F28" s="51"/>
      <c r="G28" s="51"/>
    </row>
    <row r="29" spans="1:7" x14ac:dyDescent="0.25">
      <c r="A29" s="3" t="s">
        <v>385</v>
      </c>
      <c r="B29" s="4">
        <f>SUM(B19,B9)</f>
        <v>7100000</v>
      </c>
      <c r="C29" s="4">
        <f t="shared" ref="C29:G29" si="2">SUM(C19,C9)</f>
        <v>0</v>
      </c>
      <c r="D29" s="4">
        <f t="shared" si="2"/>
        <v>7100000</v>
      </c>
      <c r="E29" s="4">
        <f t="shared" si="2"/>
        <v>4443098.3100000005</v>
      </c>
      <c r="F29" s="4">
        <f t="shared" si="2"/>
        <v>4404594.6500000004</v>
      </c>
      <c r="G29" s="4">
        <f t="shared" si="2"/>
        <v>2656901.6900000004</v>
      </c>
    </row>
    <row r="30" spans="1:7" x14ac:dyDescent="0.25">
      <c r="A30" s="57"/>
      <c r="B30" s="57"/>
      <c r="C30" s="57"/>
      <c r="D30" s="57"/>
      <c r="E30" s="57"/>
      <c r="F30" s="57"/>
      <c r="G30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scale="69" fitToHeight="0" orientation="landscape" horizontalDpi="1200" verticalDpi="1200" r:id="rId1"/>
  <ignoredErrors>
    <ignoredError sqref="B9:G9 B15:G2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8"/>
  <sheetViews>
    <sheetView showGridLines="0" zoomScale="62" zoomScaleNormal="94" workbookViewId="0">
      <selection activeCell="G78" sqref="A1:G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398</v>
      </c>
      <c r="B1" s="177"/>
      <c r="C1" s="177"/>
      <c r="D1" s="177"/>
      <c r="E1" s="177"/>
      <c r="F1" s="177"/>
      <c r="G1" s="177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399</v>
      </c>
      <c r="B3" s="118"/>
      <c r="C3" s="118"/>
      <c r="D3" s="118"/>
      <c r="E3" s="118"/>
      <c r="F3" s="118"/>
      <c r="G3" s="119"/>
    </row>
    <row r="4" spans="1:7" x14ac:dyDescent="0.25">
      <c r="A4" s="117" t="s">
        <v>400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165" t="s">
        <v>6</v>
      </c>
      <c r="B7" s="173" t="s">
        <v>304</v>
      </c>
      <c r="C7" s="174"/>
      <c r="D7" s="174"/>
      <c r="E7" s="174"/>
      <c r="F7" s="175"/>
      <c r="G7" s="169" t="s">
        <v>401</v>
      </c>
    </row>
    <row r="8" spans="1:7" ht="30" x14ac:dyDescent="0.25">
      <c r="A8" s="166"/>
      <c r="B8" s="26" t="s">
        <v>306</v>
      </c>
      <c r="C8" s="7" t="s">
        <v>402</v>
      </c>
      <c r="D8" s="26" t="s">
        <v>308</v>
      </c>
      <c r="E8" s="26" t="s">
        <v>192</v>
      </c>
      <c r="F8" s="33" t="s">
        <v>209</v>
      </c>
      <c r="G8" s="168"/>
    </row>
    <row r="9" spans="1:7" ht="16.5" customHeight="1" x14ac:dyDescent="0.25">
      <c r="A9" s="27" t="s">
        <v>403</v>
      </c>
      <c r="B9" s="31">
        <f>SUM(B10,B19,B27,B37)</f>
        <v>7100000</v>
      </c>
      <c r="C9" s="31">
        <f t="shared" ref="C9:G9" si="0">SUM(C10,C19,C27,C37)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ht="15" customHeight="1" x14ac:dyDescent="0.25">
      <c r="A10" s="60" t="s">
        <v>404</v>
      </c>
      <c r="B10" s="49">
        <f>SUM(B11:B18)</f>
        <v>7100000</v>
      </c>
      <c r="C10" s="49">
        <f t="shared" ref="C10:G10" si="1">SUM(C11:C18)</f>
        <v>0</v>
      </c>
      <c r="D10" s="49">
        <f t="shared" si="1"/>
        <v>7100000</v>
      </c>
      <c r="E10" s="49">
        <f t="shared" si="1"/>
        <v>4443098.3100000005</v>
      </c>
      <c r="F10" s="49">
        <f t="shared" si="1"/>
        <v>4404594.6500000004</v>
      </c>
      <c r="G10" s="49">
        <f t="shared" si="1"/>
        <v>2656901.6900000004</v>
      </c>
    </row>
    <row r="11" spans="1:7" x14ac:dyDescent="0.25">
      <c r="A11" s="80" t="s">
        <v>405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x14ac:dyDescent="0.25">
      <c r="A12" s="80" t="s">
        <v>406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x14ac:dyDescent="0.25">
      <c r="A13" s="80" t="s">
        <v>407</v>
      </c>
      <c r="B13" s="49">
        <f>+'Formato 6b'!B9</f>
        <v>7100000</v>
      </c>
      <c r="C13" s="49">
        <f>+'Formato 6b'!C9</f>
        <v>0</v>
      </c>
      <c r="D13" s="49">
        <f>+'Formato 6b'!D9</f>
        <v>7100000</v>
      </c>
      <c r="E13" s="49">
        <f>+'Formato 6b'!E9</f>
        <v>4443098.3100000005</v>
      </c>
      <c r="F13" s="49">
        <f>+'Formato 6b'!F9</f>
        <v>4404594.6500000004</v>
      </c>
      <c r="G13" s="49">
        <f>+'Formato 6b'!G9</f>
        <v>2656901.6900000004</v>
      </c>
    </row>
    <row r="14" spans="1:7" x14ac:dyDescent="0.25">
      <c r="A14" s="80" t="s">
        <v>408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x14ac:dyDescent="0.25">
      <c r="A15" s="80" t="s">
        <v>409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x14ac:dyDescent="0.25">
      <c r="A16" s="80" t="s">
        <v>410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</row>
    <row r="17" spans="1:7" x14ac:dyDescent="0.25">
      <c r="A17" s="80" t="s">
        <v>411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</row>
    <row r="18" spans="1:7" x14ac:dyDescent="0.25">
      <c r="A18" s="80" t="s">
        <v>412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</row>
    <row r="19" spans="1:7" x14ac:dyDescent="0.25">
      <c r="A19" s="60" t="s">
        <v>413</v>
      </c>
      <c r="B19" s="49">
        <f>SUM(B20:B26)</f>
        <v>0</v>
      </c>
      <c r="C19" s="49">
        <f t="shared" ref="C19:G19" si="2">SUM(C20:C26)</f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</row>
    <row r="20" spans="1:7" x14ac:dyDescent="0.25">
      <c r="A20" s="80" t="s">
        <v>414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</row>
    <row r="21" spans="1:7" x14ac:dyDescent="0.25">
      <c r="A21" s="80" t="s">
        <v>415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</row>
    <row r="22" spans="1:7" x14ac:dyDescent="0.25">
      <c r="A22" s="80" t="s">
        <v>416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</row>
    <row r="23" spans="1:7" x14ac:dyDescent="0.25">
      <c r="A23" s="80" t="s">
        <v>417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</row>
    <row r="24" spans="1:7" x14ac:dyDescent="0.25">
      <c r="A24" s="80" t="s">
        <v>418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</row>
    <row r="25" spans="1:7" x14ac:dyDescent="0.25">
      <c r="A25" s="80" t="s">
        <v>419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</row>
    <row r="26" spans="1:7" x14ac:dyDescent="0.25">
      <c r="A26" s="80" t="s">
        <v>420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</row>
    <row r="27" spans="1:7" x14ac:dyDescent="0.25">
      <c r="A27" s="60" t="s">
        <v>421</v>
      </c>
      <c r="B27" s="49">
        <f>SUM(B28:B36)</f>
        <v>0</v>
      </c>
      <c r="C27" s="49">
        <f t="shared" ref="C27:G27" si="3">SUM(C28:C36)</f>
        <v>0</v>
      </c>
      <c r="D27" s="49">
        <f t="shared" si="3"/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</row>
    <row r="28" spans="1:7" x14ac:dyDescent="0.25">
      <c r="A28" s="83" t="s">
        <v>422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</row>
    <row r="29" spans="1:7" x14ac:dyDescent="0.25">
      <c r="A29" s="80" t="s">
        <v>423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</row>
    <row r="30" spans="1:7" x14ac:dyDescent="0.25">
      <c r="A30" s="80" t="s">
        <v>424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</row>
    <row r="31" spans="1:7" x14ac:dyDescent="0.25">
      <c r="A31" s="80" t="s">
        <v>425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</row>
    <row r="32" spans="1:7" x14ac:dyDescent="0.25">
      <c r="A32" s="80" t="s">
        <v>426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</row>
    <row r="33" spans="1:7" ht="14.45" customHeight="1" x14ac:dyDescent="0.25">
      <c r="A33" s="80" t="s">
        <v>427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</row>
    <row r="34" spans="1:7" ht="14.45" customHeight="1" x14ac:dyDescent="0.25">
      <c r="A34" s="80" t="s">
        <v>428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</row>
    <row r="35" spans="1:7" ht="14.45" customHeight="1" x14ac:dyDescent="0.25">
      <c r="A35" s="80" t="s">
        <v>429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</row>
    <row r="36" spans="1:7" ht="14.45" customHeight="1" x14ac:dyDescent="0.25">
      <c r="A36" s="80" t="s">
        <v>430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</row>
    <row r="37" spans="1:7" ht="14.45" customHeight="1" x14ac:dyDescent="0.25">
      <c r="A37" s="61" t="s">
        <v>431</v>
      </c>
      <c r="B37" s="49">
        <f>SUM(B38:B41)</f>
        <v>0</v>
      </c>
      <c r="C37" s="49">
        <f t="shared" ref="C37:G37" si="4">SUM(C38:C41)</f>
        <v>0</v>
      </c>
      <c r="D37" s="49">
        <f t="shared" si="4"/>
        <v>0</v>
      </c>
      <c r="E37" s="49">
        <f t="shared" si="4"/>
        <v>0</v>
      </c>
      <c r="F37" s="49">
        <f t="shared" si="4"/>
        <v>0</v>
      </c>
      <c r="G37" s="49">
        <f t="shared" si="4"/>
        <v>0</v>
      </c>
    </row>
    <row r="38" spans="1:7" x14ac:dyDescent="0.25">
      <c r="A38" s="83" t="s">
        <v>432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433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434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435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436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60" t="s">
        <v>404</v>
      </c>
      <c r="B44" s="49">
        <f>SUM(B45:B52)</f>
        <v>0</v>
      </c>
      <c r="C44" s="49">
        <f t="shared" ref="C44:G44" si="6">SUM(C45:C52)</f>
        <v>0</v>
      </c>
      <c r="D44" s="49">
        <f t="shared" si="6"/>
        <v>0</v>
      </c>
      <c r="E44" s="49">
        <f t="shared" si="6"/>
        <v>0</v>
      </c>
      <c r="F44" s="49">
        <f t="shared" si="6"/>
        <v>0</v>
      </c>
      <c r="G44" s="49">
        <f t="shared" si="6"/>
        <v>0</v>
      </c>
    </row>
    <row r="45" spans="1:7" x14ac:dyDescent="0.25">
      <c r="A45" s="83" t="s">
        <v>405</v>
      </c>
      <c r="B45" s="49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</row>
    <row r="46" spans="1:7" x14ac:dyDescent="0.25">
      <c r="A46" s="83" t="s">
        <v>406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</row>
    <row r="47" spans="1:7" x14ac:dyDescent="0.25">
      <c r="A47" s="83" t="s">
        <v>407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</row>
    <row r="48" spans="1:7" x14ac:dyDescent="0.25">
      <c r="A48" s="83" t="s">
        <v>408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</row>
    <row r="49" spans="1:7" x14ac:dyDescent="0.25">
      <c r="A49" s="83" t="s">
        <v>409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</row>
    <row r="50" spans="1:7" x14ac:dyDescent="0.25">
      <c r="A50" s="83" t="s">
        <v>410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</row>
    <row r="51" spans="1:7" x14ac:dyDescent="0.25">
      <c r="A51" s="83" t="s">
        <v>411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</row>
    <row r="52" spans="1:7" x14ac:dyDescent="0.25">
      <c r="A52" s="83" t="s">
        <v>412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</row>
    <row r="53" spans="1:7" x14ac:dyDescent="0.25">
      <c r="A53" s="60" t="s">
        <v>413</v>
      </c>
      <c r="B53" s="49">
        <f>SUM(B54:B60)</f>
        <v>0</v>
      </c>
      <c r="C53" s="49">
        <f t="shared" ref="C53:G53" si="7">SUM(C54:C60)</f>
        <v>0</v>
      </c>
      <c r="D53" s="49">
        <f t="shared" si="7"/>
        <v>0</v>
      </c>
      <c r="E53" s="49">
        <f t="shared" si="7"/>
        <v>0</v>
      </c>
      <c r="F53" s="49">
        <f t="shared" si="7"/>
        <v>0</v>
      </c>
      <c r="G53" s="49">
        <f t="shared" si="7"/>
        <v>0</v>
      </c>
    </row>
    <row r="54" spans="1:7" x14ac:dyDescent="0.25">
      <c r="A54" s="83" t="s">
        <v>414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</row>
    <row r="55" spans="1:7" x14ac:dyDescent="0.25">
      <c r="A55" s="83" t="s">
        <v>415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</row>
    <row r="56" spans="1:7" x14ac:dyDescent="0.25">
      <c r="A56" s="83" t="s">
        <v>416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</row>
    <row r="57" spans="1:7" x14ac:dyDescent="0.25">
      <c r="A57" s="84" t="s">
        <v>417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</row>
    <row r="58" spans="1:7" x14ac:dyDescent="0.25">
      <c r="A58" s="83" t="s">
        <v>418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</row>
    <row r="59" spans="1:7" x14ac:dyDescent="0.25">
      <c r="A59" s="83" t="s">
        <v>419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</row>
    <row r="60" spans="1:7" x14ac:dyDescent="0.25">
      <c r="A60" s="83" t="s">
        <v>420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</row>
    <row r="61" spans="1:7" x14ac:dyDescent="0.25">
      <c r="A61" s="60" t="s">
        <v>421</v>
      </c>
      <c r="B61" s="49">
        <f>SUM(B62:B70)</f>
        <v>0</v>
      </c>
      <c r="C61" s="49">
        <f t="shared" ref="C61:G61" si="8">SUM(C62:C70)</f>
        <v>0</v>
      </c>
      <c r="D61" s="49">
        <f t="shared" si="8"/>
        <v>0</v>
      </c>
      <c r="E61" s="49">
        <f t="shared" si="8"/>
        <v>0</v>
      </c>
      <c r="F61" s="49">
        <f t="shared" si="8"/>
        <v>0</v>
      </c>
      <c r="G61" s="49">
        <f t="shared" si="8"/>
        <v>0</v>
      </c>
    </row>
    <row r="62" spans="1:7" x14ac:dyDescent="0.25">
      <c r="A62" s="83" t="s">
        <v>422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423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424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425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426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427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430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431</v>
      </c>
      <c r="B71" s="49">
        <f>SUM(B72:B75)</f>
        <v>0</v>
      </c>
      <c r="C71" s="49">
        <f t="shared" ref="C71:G71" si="9">SUM(C72:C75)</f>
        <v>0</v>
      </c>
      <c r="D71" s="49">
        <f t="shared" si="9"/>
        <v>0</v>
      </c>
      <c r="E71" s="49">
        <f t="shared" si="9"/>
        <v>0</v>
      </c>
      <c r="F71" s="49">
        <f t="shared" si="9"/>
        <v>0</v>
      </c>
      <c r="G71" s="49">
        <f t="shared" si="9"/>
        <v>0</v>
      </c>
    </row>
    <row r="72" spans="1:7" x14ac:dyDescent="0.25">
      <c r="A72" s="83" t="s">
        <v>432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433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434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435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7100000</v>
      </c>
      <c r="C77" s="4">
        <f t="shared" ref="C77:G77" si="10">C43+C9</f>
        <v>0</v>
      </c>
      <c r="D77" s="4">
        <f t="shared" si="10"/>
        <v>7100000</v>
      </c>
      <c r="E77" s="4">
        <f t="shared" si="10"/>
        <v>4443098.3100000005</v>
      </c>
      <c r="F77" s="4">
        <f t="shared" si="10"/>
        <v>4404594.6500000004</v>
      </c>
      <c r="G77" s="4">
        <f t="shared" si="10"/>
        <v>2656901.6900000004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3" orientation="portrait" horizontalDpi="1200" verticalDpi="1200" r:id="rId1"/>
  <ignoredErrors>
    <ignoredError sqref="B9:G12 B14:G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EBBC2-F909-4CE5-A4CD-8F7A86205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0c865bf4-0f22-4e4d-b041-7b0c1657e5a8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Formato 1</vt:lpstr>
      <vt:lpstr>Formato 2</vt:lpstr>
      <vt:lpstr>Formato 3</vt:lpstr>
      <vt:lpstr>Hoja1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  <vt:lpstr>'Formato 6a'!Títulos_a_imprimir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Gabriela Mendez Ramirez</cp:lastModifiedBy>
  <cp:revision/>
  <cp:lastPrinted>2023-10-23T23:23:25Z</cp:lastPrinted>
  <dcterms:created xsi:type="dcterms:W3CDTF">2023-03-16T22:14:51Z</dcterms:created>
  <dcterms:modified xsi:type="dcterms:W3CDTF">2023-10-25T15:43:20Z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